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НЮ 7-11 лет" sheetId="1" r:id="rId1"/>
    <sheet name="МЕНЮ 12 лет и старше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78" i="1"/>
  <c r="D257"/>
  <c r="D234"/>
  <c r="D209"/>
  <c r="D164"/>
  <c r="D143"/>
  <c r="D122"/>
  <c r="D100"/>
  <c r="D58"/>
  <c r="D37"/>
  <c r="D263" i="2"/>
  <c r="H12"/>
  <c r="G12"/>
  <c r="F12"/>
  <c r="E12"/>
  <c r="H29" i="1"/>
  <c r="G29"/>
  <c r="F29"/>
  <c r="E29"/>
  <c r="D241" i="2" l="1"/>
  <c r="D217"/>
  <c r="D193"/>
  <c r="D149"/>
  <c r="D128"/>
  <c r="D106"/>
  <c r="D84"/>
  <c r="D42"/>
  <c r="D20"/>
  <c r="H262"/>
  <c r="G262"/>
  <c r="F262"/>
  <c r="E262"/>
  <c r="H254"/>
  <c r="H263" s="1"/>
  <c r="G254"/>
  <c r="G263" s="1"/>
  <c r="F254"/>
  <c r="F263" s="1"/>
  <c r="E254"/>
  <c r="E263" s="1"/>
  <c r="H240"/>
  <c r="G240"/>
  <c r="F240"/>
  <c r="E240"/>
  <c r="H232"/>
  <c r="H241" s="1"/>
  <c r="G232"/>
  <c r="G241" s="1"/>
  <c r="F232"/>
  <c r="F241" s="1"/>
  <c r="E232"/>
  <c r="E241" s="1"/>
  <c r="H216"/>
  <c r="G216"/>
  <c r="F216"/>
  <c r="E216"/>
  <c r="H207"/>
  <c r="G207"/>
  <c r="G217" s="1"/>
  <c r="F207"/>
  <c r="E207"/>
  <c r="H192"/>
  <c r="G192"/>
  <c r="F192"/>
  <c r="E192"/>
  <c r="H183"/>
  <c r="G183"/>
  <c r="G193" s="1"/>
  <c r="F183"/>
  <c r="F193" s="1"/>
  <c r="E183"/>
  <c r="H169"/>
  <c r="G169"/>
  <c r="F169"/>
  <c r="E169"/>
  <c r="H162"/>
  <c r="H170" s="1"/>
  <c r="G162"/>
  <c r="G170" s="1"/>
  <c r="F162"/>
  <c r="F170" s="1"/>
  <c r="E162"/>
  <c r="D162"/>
  <c r="D170" s="1"/>
  <c r="H148"/>
  <c r="G148"/>
  <c r="F148"/>
  <c r="E148"/>
  <c r="H141"/>
  <c r="H149" s="1"/>
  <c r="G141"/>
  <c r="G149" s="1"/>
  <c r="F141"/>
  <c r="F149" s="1"/>
  <c r="E141"/>
  <c r="E149" s="1"/>
  <c r="H127"/>
  <c r="G127"/>
  <c r="F127"/>
  <c r="E127"/>
  <c r="H119"/>
  <c r="H128" s="1"/>
  <c r="G119"/>
  <c r="G128" s="1"/>
  <c r="F119"/>
  <c r="E119"/>
  <c r="H105"/>
  <c r="G105"/>
  <c r="F105"/>
  <c r="E105"/>
  <c r="H97"/>
  <c r="H106" s="1"/>
  <c r="G97"/>
  <c r="G106" s="1"/>
  <c r="F97"/>
  <c r="F106" s="1"/>
  <c r="E97"/>
  <c r="E106" s="1"/>
  <c r="H83"/>
  <c r="G83"/>
  <c r="F83"/>
  <c r="E83"/>
  <c r="H75"/>
  <c r="H84" s="1"/>
  <c r="G75"/>
  <c r="G84" s="1"/>
  <c r="F75"/>
  <c r="E75"/>
  <c r="E84" s="1"/>
  <c r="H62"/>
  <c r="G62"/>
  <c r="F62"/>
  <c r="E62"/>
  <c r="H55"/>
  <c r="H63" s="1"/>
  <c r="G55"/>
  <c r="G63" s="1"/>
  <c r="F55"/>
  <c r="E55"/>
  <c r="E63" s="1"/>
  <c r="D63"/>
  <c r="H41"/>
  <c r="G41"/>
  <c r="F41"/>
  <c r="E41"/>
  <c r="H33"/>
  <c r="H42" s="1"/>
  <c r="G33"/>
  <c r="G42" s="1"/>
  <c r="F33"/>
  <c r="F42" s="1"/>
  <c r="E33"/>
  <c r="E42" s="1"/>
  <c r="H19"/>
  <c r="G19"/>
  <c r="G20" s="1"/>
  <c r="F19"/>
  <c r="F20" s="1"/>
  <c r="E19"/>
  <c r="F63" l="1"/>
  <c r="E273" s="1"/>
  <c r="H193"/>
  <c r="G282" s="1"/>
  <c r="F84"/>
  <c r="F85" s="1"/>
  <c r="E128"/>
  <c r="E129" s="1"/>
  <c r="F128"/>
  <c r="E276" s="1"/>
  <c r="E170"/>
  <c r="E171" s="1"/>
  <c r="E193"/>
  <c r="E194" s="1"/>
  <c r="H217"/>
  <c r="G283" s="1"/>
  <c r="F217"/>
  <c r="E283" s="1"/>
  <c r="E217"/>
  <c r="E218" s="1"/>
  <c r="G276"/>
  <c r="H264"/>
  <c r="H20"/>
  <c r="H21" s="1"/>
  <c r="E20"/>
  <c r="D271" s="1"/>
  <c r="E280"/>
  <c r="F284"/>
  <c r="G194"/>
  <c r="G21"/>
  <c r="D273"/>
  <c r="H150"/>
  <c r="E282"/>
  <c r="E242"/>
  <c r="E284"/>
  <c r="G273"/>
  <c r="F280"/>
  <c r="H242"/>
  <c r="E271"/>
  <c r="F273"/>
  <c r="E150"/>
  <c r="E272"/>
  <c r="F43"/>
  <c r="G274"/>
  <c r="H85"/>
  <c r="G275"/>
  <c r="H107"/>
  <c r="E281"/>
  <c r="F171"/>
  <c r="D272"/>
  <c r="E43"/>
  <c r="F274"/>
  <c r="G85"/>
  <c r="F275"/>
  <c r="G107"/>
  <c r="F276"/>
  <c r="G129"/>
  <c r="F285"/>
  <c r="G264"/>
  <c r="H43"/>
  <c r="G272"/>
  <c r="E275"/>
  <c r="F107"/>
  <c r="H171"/>
  <c r="G281"/>
  <c r="G218"/>
  <c r="F283"/>
  <c r="E285"/>
  <c r="F264"/>
  <c r="G43"/>
  <c r="F272"/>
  <c r="D274"/>
  <c r="E85"/>
  <c r="D275"/>
  <c r="E107"/>
  <c r="G171"/>
  <c r="F281"/>
  <c r="D285"/>
  <c r="E264"/>
  <c r="F129" l="1"/>
  <c r="D283"/>
  <c r="D281"/>
  <c r="F218"/>
  <c r="H218"/>
  <c r="D276"/>
  <c r="D277" s="1"/>
  <c r="F194"/>
  <c r="H129"/>
  <c r="G285"/>
  <c r="E274"/>
  <c r="E277" s="1"/>
  <c r="F150"/>
  <c r="F64"/>
  <c r="E21"/>
  <c r="G242"/>
  <c r="F282"/>
  <c r="F286" s="1"/>
  <c r="F287" s="1"/>
  <c r="F288" s="1"/>
  <c r="G150"/>
  <c r="D280"/>
  <c r="G280"/>
  <c r="D284"/>
  <c r="F271"/>
  <c r="F277" s="1"/>
  <c r="G64"/>
  <c r="D282"/>
  <c r="F21"/>
  <c r="E64"/>
  <c r="F242"/>
  <c r="G271"/>
  <c r="G277" s="1"/>
  <c r="G278" s="1"/>
  <c r="G279" s="1"/>
  <c r="H194"/>
  <c r="G284"/>
  <c r="H64"/>
  <c r="E286"/>
  <c r="E287" s="1"/>
  <c r="E288" s="1"/>
  <c r="G286" l="1"/>
  <c r="G287" s="1"/>
  <c r="G288" s="1"/>
  <c r="D286"/>
  <c r="D287" s="1"/>
  <c r="D288" s="1"/>
  <c r="F289"/>
  <c r="F290" s="1"/>
  <c r="F292" s="1"/>
  <c r="F278"/>
  <c r="F279" s="1"/>
  <c r="E289"/>
  <c r="E290" s="1"/>
  <c r="E292" s="1"/>
  <c r="E278"/>
  <c r="E279" s="1"/>
  <c r="D278"/>
  <c r="D279" s="1"/>
  <c r="G289" l="1"/>
  <c r="G290" s="1"/>
  <c r="G292" s="1"/>
  <c r="D289"/>
  <c r="D290" s="1"/>
  <c r="D292" s="1"/>
  <c r="H277" i="1"/>
  <c r="G277"/>
  <c r="F277"/>
  <c r="E277"/>
  <c r="H269"/>
  <c r="H278" s="1"/>
  <c r="G269"/>
  <c r="G278" s="1"/>
  <c r="F269"/>
  <c r="F278" s="1"/>
  <c r="E269"/>
  <c r="E278" s="1"/>
  <c r="H256"/>
  <c r="G256"/>
  <c r="F256"/>
  <c r="E256"/>
  <c r="H248"/>
  <c r="H257" s="1"/>
  <c r="G248"/>
  <c r="G257" s="1"/>
  <c r="F248"/>
  <c r="F257" s="1"/>
  <c r="E248"/>
  <c r="E257" s="1"/>
  <c r="H233"/>
  <c r="G233"/>
  <c r="F233"/>
  <c r="E233"/>
  <c r="H224"/>
  <c r="G224"/>
  <c r="F224"/>
  <c r="E224"/>
  <c r="H208"/>
  <c r="G208"/>
  <c r="F208"/>
  <c r="E208"/>
  <c r="H200"/>
  <c r="H209" s="1"/>
  <c r="G200"/>
  <c r="G209" s="1"/>
  <c r="F200"/>
  <c r="F209" s="1"/>
  <c r="E200"/>
  <c r="E209" s="1"/>
  <c r="H184"/>
  <c r="G184"/>
  <c r="F184"/>
  <c r="E184"/>
  <c r="H177"/>
  <c r="H185" s="1"/>
  <c r="G177"/>
  <c r="G185" s="1"/>
  <c r="F177"/>
  <c r="F185" s="1"/>
  <c r="E177"/>
  <c r="E185" s="1"/>
  <c r="D177"/>
  <c r="D185" s="1"/>
  <c r="H163"/>
  <c r="G163"/>
  <c r="F163"/>
  <c r="E163"/>
  <c r="H156"/>
  <c r="H164" s="1"/>
  <c r="G156"/>
  <c r="G164" s="1"/>
  <c r="F156"/>
  <c r="F164" s="1"/>
  <c r="E156"/>
  <c r="E164" s="1"/>
  <c r="H142"/>
  <c r="G142"/>
  <c r="F142"/>
  <c r="E142"/>
  <c r="H134"/>
  <c r="H143" s="1"/>
  <c r="G134"/>
  <c r="G143" s="1"/>
  <c r="F134"/>
  <c r="E134"/>
  <c r="E143" s="1"/>
  <c r="H121"/>
  <c r="G121"/>
  <c r="F121"/>
  <c r="E121"/>
  <c r="H113"/>
  <c r="H122" s="1"/>
  <c r="G113"/>
  <c r="G122" s="1"/>
  <c r="F113"/>
  <c r="F122" s="1"/>
  <c r="E113"/>
  <c r="E122" s="1"/>
  <c r="H99"/>
  <c r="G99"/>
  <c r="F99"/>
  <c r="E99"/>
  <c r="H91"/>
  <c r="G91"/>
  <c r="F91"/>
  <c r="E91"/>
  <c r="H77"/>
  <c r="G77"/>
  <c r="F77"/>
  <c r="E77"/>
  <c r="H70"/>
  <c r="H78" s="1"/>
  <c r="G70"/>
  <c r="G78" s="1"/>
  <c r="F70"/>
  <c r="F78" s="1"/>
  <c r="E70"/>
  <c r="D78"/>
  <c r="H57"/>
  <c r="G57"/>
  <c r="F57"/>
  <c r="E57"/>
  <c r="H49"/>
  <c r="G49"/>
  <c r="F49"/>
  <c r="E49"/>
  <c r="H36"/>
  <c r="H37" s="1"/>
  <c r="G36"/>
  <c r="G37" s="1"/>
  <c r="F36"/>
  <c r="F37" s="1"/>
  <c r="E36"/>
  <c r="E37" s="1"/>
  <c r="F143" l="1"/>
  <c r="F144" s="1"/>
  <c r="F234"/>
  <c r="E298" s="1"/>
  <c r="E234"/>
  <c r="E235" s="1"/>
  <c r="E279"/>
  <c r="F279"/>
  <c r="H234"/>
  <c r="H235" s="1"/>
  <c r="G234"/>
  <c r="G235" s="1"/>
  <c r="F100"/>
  <c r="F101" s="1"/>
  <c r="E100"/>
  <c r="E101" s="1"/>
  <c r="H100"/>
  <c r="G100"/>
  <c r="F289" s="1"/>
  <c r="E78"/>
  <c r="D288" s="1"/>
  <c r="G58"/>
  <c r="F287" s="1"/>
  <c r="F58"/>
  <c r="E287" s="1"/>
  <c r="E58"/>
  <c r="E59" s="1"/>
  <c r="H58"/>
  <c r="H59" s="1"/>
  <c r="G286"/>
  <c r="G210"/>
  <c r="E299"/>
  <c r="E165"/>
  <c r="F288"/>
  <c r="H101"/>
  <c r="F286"/>
  <c r="D286"/>
  <c r="E288"/>
  <c r="G165"/>
  <c r="F165"/>
  <c r="E210"/>
  <c r="G297"/>
  <c r="H258"/>
  <c r="G258"/>
  <c r="H79"/>
  <c r="H165"/>
  <c r="E297"/>
  <c r="E258"/>
  <c r="D290"/>
  <c r="E123"/>
  <c r="G186"/>
  <c r="F296"/>
  <c r="F297"/>
  <c r="F235"/>
  <c r="E286"/>
  <c r="F38"/>
  <c r="G290"/>
  <c r="H123"/>
  <c r="G291"/>
  <c r="H144"/>
  <c r="E296"/>
  <c r="F186"/>
  <c r="G300"/>
  <c r="H279"/>
  <c r="E290"/>
  <c r="F123"/>
  <c r="H186"/>
  <c r="G296"/>
  <c r="D291"/>
  <c r="E144"/>
  <c r="F290"/>
  <c r="G123"/>
  <c r="F291"/>
  <c r="G144"/>
  <c r="D296"/>
  <c r="E186"/>
  <c r="F300"/>
  <c r="G279"/>
  <c r="G101" l="1"/>
  <c r="G298"/>
  <c r="D298"/>
  <c r="F298"/>
  <c r="D300"/>
  <c r="E300"/>
  <c r="E289"/>
  <c r="E295"/>
  <c r="D287"/>
  <c r="G287"/>
  <c r="E291"/>
  <c r="E292" s="1"/>
  <c r="G59"/>
  <c r="D289"/>
  <c r="F59"/>
  <c r="F299"/>
  <c r="D299"/>
  <c r="D295"/>
  <c r="F210"/>
  <c r="F295"/>
  <c r="F258"/>
  <c r="G299"/>
  <c r="G38"/>
  <c r="H38"/>
  <c r="D297"/>
  <c r="E79"/>
  <c r="F79"/>
  <c r="H210"/>
  <c r="G79"/>
  <c r="G295"/>
  <c r="G288"/>
  <c r="E38"/>
  <c r="G289"/>
  <c r="D292"/>
  <c r="D293" s="1"/>
  <c r="D294" s="1"/>
  <c r="F292"/>
  <c r="F293" s="1"/>
  <c r="F294" s="1"/>
  <c r="F301" l="1"/>
  <c r="F302" s="1"/>
  <c r="F303" s="1"/>
  <c r="G301"/>
  <c r="G302" s="1"/>
  <c r="G303" s="1"/>
  <c r="E301"/>
  <c r="E302" s="1"/>
  <c r="E303" s="1"/>
  <c r="D301"/>
  <c r="D302" s="1"/>
  <c r="D303" s="1"/>
  <c r="G292"/>
  <c r="G293" s="1"/>
  <c r="G294" s="1"/>
  <c r="E293"/>
  <c r="E294" s="1"/>
  <c r="F304" l="1"/>
  <c r="F305" s="1"/>
  <c r="F307" s="1"/>
  <c r="E304"/>
  <c r="E305" s="1"/>
  <c r="E307" s="1"/>
  <c r="D304"/>
  <c r="D305" s="1"/>
  <c r="D307" s="1"/>
  <c r="G304"/>
  <c r="G305" s="1"/>
  <c r="G307" s="1"/>
</calcChain>
</file>

<file path=xl/sharedStrings.xml><?xml version="1.0" encoding="utf-8"?>
<sst xmlns="http://schemas.openxmlformats.org/spreadsheetml/2006/main" count="876" uniqueCount="202">
  <si>
    <t xml:space="preserve">МЕНЮ 7-11 лет </t>
  </si>
  <si>
    <t xml:space="preserve"> Прием пищи</t>
  </si>
  <si>
    <t xml:space="preserve"> Наименование блюда</t>
  </si>
  <si>
    <t xml:space="preserve"> Вес блюда</t>
  </si>
  <si>
    <t xml:space="preserve"> Пищевые вещества</t>
  </si>
  <si>
    <t xml:space="preserve"> Энергетическая ценность</t>
  </si>
  <si>
    <t xml:space="preserve"> N рецептуры</t>
  </si>
  <si>
    <t xml:space="preserve"> Белки</t>
  </si>
  <si>
    <t xml:space="preserve"> Жиры</t>
  </si>
  <si>
    <t xml:space="preserve">Углеводы </t>
  </si>
  <si>
    <t xml:space="preserve"> День 1</t>
  </si>
  <si>
    <t>40/20/10</t>
  </si>
  <si>
    <t>200/5</t>
  </si>
  <si>
    <t xml:space="preserve"> завтрак</t>
  </si>
  <si>
    <t xml:space="preserve">Чай с лимоном, с сахаром  </t>
  </si>
  <si>
    <t>200/7/5</t>
  </si>
  <si>
    <t xml:space="preserve"> </t>
  </si>
  <si>
    <t>итого за завтрак</t>
  </si>
  <si>
    <t>Салат из свежих помидоров со сладким перцем</t>
  </si>
  <si>
    <t>обед</t>
  </si>
  <si>
    <t xml:space="preserve">Рыба, запеченная с картофелем   </t>
  </si>
  <si>
    <t xml:space="preserve">Компот из яблок и вишни </t>
  </si>
  <si>
    <t xml:space="preserve"> итого за обед</t>
  </si>
  <si>
    <t xml:space="preserve">Фрукты свежие (яблоко)  </t>
  </si>
  <si>
    <t xml:space="preserve">Всего за день </t>
  </si>
  <si>
    <t xml:space="preserve">Процент удовлетворения от суточной потребности, % </t>
  </si>
  <si>
    <t xml:space="preserve"> День 2</t>
  </si>
  <si>
    <t>Овощи натуральные свежие (огурец)</t>
  </si>
  <si>
    <t xml:space="preserve">Омлет натуральный, с маслом </t>
  </si>
  <si>
    <t>150/5</t>
  </si>
  <si>
    <t>Какао с молоком</t>
  </si>
  <si>
    <t xml:space="preserve">Винегрет овощной </t>
  </si>
  <si>
    <t xml:space="preserve">Суп гороховый </t>
  </si>
  <si>
    <t>100/5</t>
  </si>
  <si>
    <t>Сложный гарнир (капуста тушеная и картофельное пюре)</t>
  </si>
  <si>
    <t>75/75</t>
  </si>
  <si>
    <t xml:space="preserve">Напиток брусничный  </t>
  </si>
  <si>
    <t xml:space="preserve"> День 3</t>
  </si>
  <si>
    <t>Перец сладкий</t>
  </si>
  <si>
    <t xml:space="preserve">Говядина, запеченная с макаронами и сыром </t>
  </si>
  <si>
    <t>завтрак</t>
  </si>
  <si>
    <t>Кофейный напиток с молоком</t>
  </si>
  <si>
    <t>Салат из овощей (капуста белокочанная, помидоры свежие, огурцы свежие)</t>
  </si>
  <si>
    <t>Суп с рыбными консервами</t>
  </si>
  <si>
    <t xml:space="preserve">Кисель из черной смородины </t>
  </si>
  <si>
    <t xml:space="preserve"> День 4</t>
  </si>
  <si>
    <t>40/10</t>
  </si>
  <si>
    <t xml:space="preserve">Пудинг из творога, запеченный с изюмом с  молоком сгущенным </t>
  </si>
  <si>
    <t>130/20</t>
  </si>
  <si>
    <t>Чай с молоком</t>
  </si>
  <si>
    <t>Овощи натуральные свежие (огурец, помидор)</t>
  </si>
  <si>
    <t>50/50</t>
  </si>
  <si>
    <t>Щи по-уральски (с крупой),с мясом, со сметаной</t>
  </si>
  <si>
    <t>200/25/10</t>
  </si>
  <si>
    <t xml:space="preserve">Рыба (горбуша), запеченная с морковью </t>
  </si>
  <si>
    <t>Картофельное пюре  (или картофель отварной с маслом)</t>
  </si>
  <si>
    <t xml:space="preserve"> День 5</t>
  </si>
  <si>
    <t>Суп молочный с вермишелью, с маслом</t>
  </si>
  <si>
    <t xml:space="preserve">Бутерброд с джемом, с маслом </t>
  </si>
  <si>
    <t xml:space="preserve">Салат из овощей с кукурузой </t>
  </si>
  <si>
    <t>Рассольник Ленинградский, со сметаной</t>
  </si>
  <si>
    <t>200/10</t>
  </si>
  <si>
    <t xml:space="preserve">Гуляш </t>
  </si>
  <si>
    <t>Рис отварной</t>
  </si>
  <si>
    <t xml:space="preserve">Кисель из плодов или ягод свежих (клюква) </t>
  </si>
  <si>
    <t> -</t>
  </si>
  <si>
    <t xml:space="preserve"> День 6</t>
  </si>
  <si>
    <t>Котлеты рыбные  (минтай) любительские, с маслом</t>
  </si>
  <si>
    <t>Картофель отварной в молоке</t>
  </si>
  <si>
    <t xml:space="preserve">Фрукты свежие (мандарины) </t>
  </si>
  <si>
    <t xml:space="preserve">Борщ с капустой (свежей) и картофелем, со сметаной </t>
  </si>
  <si>
    <t xml:space="preserve">Сердце в соусе </t>
  </si>
  <si>
    <t>45/45</t>
  </si>
  <si>
    <t>Каша гречневая</t>
  </si>
  <si>
    <t xml:space="preserve"> День 7</t>
  </si>
  <si>
    <t>Омлет с морковью, маслом</t>
  </si>
  <si>
    <t>Овощи натуральные свежие (помидор)</t>
  </si>
  <si>
    <t xml:space="preserve">Салат витаминный (капуста белокочанная, лук зеленый, перец сладкий, горошек консервированный) </t>
  </si>
  <si>
    <t>60</t>
  </si>
  <si>
    <t xml:space="preserve">Напиток клюквенный </t>
  </si>
  <si>
    <t xml:space="preserve"> День 8</t>
  </si>
  <si>
    <t>Салат из зеленого горошка</t>
  </si>
  <si>
    <t>Макароны запеченные с сыром</t>
  </si>
  <si>
    <t>Салат из сырых овощей (морковь, помидор свежий, огурец свежий, капуста белокочанная)</t>
  </si>
  <si>
    <t>Свекольник со сметаной</t>
  </si>
  <si>
    <t xml:space="preserve">Мясо духовое </t>
  </si>
  <si>
    <t xml:space="preserve"> День 9</t>
  </si>
  <si>
    <t>Суп картофельный с клецками</t>
  </si>
  <si>
    <t>200/25</t>
  </si>
  <si>
    <t xml:space="preserve">Поджарка из рыбы (минтай) с луком </t>
  </si>
  <si>
    <t>100/30</t>
  </si>
  <si>
    <t>Рис отварной с овощами</t>
  </si>
  <si>
    <t xml:space="preserve"> День 10</t>
  </si>
  <si>
    <t>Каша вязкая молочная овсяная с клюквой, с маслом</t>
  </si>
  <si>
    <t>Салат картофельный с сельдью</t>
  </si>
  <si>
    <t>Щи из свежей капусты, со сметаной</t>
  </si>
  <si>
    <t xml:space="preserve"> День 11</t>
  </si>
  <si>
    <t xml:space="preserve">Печень по-строгановски  </t>
  </si>
  <si>
    <t xml:space="preserve">Салат из белокочанной капусты (с морковью) </t>
  </si>
  <si>
    <t xml:space="preserve">Рассольник домашний с мясом, со сметаной  </t>
  </si>
  <si>
    <t>Рыба (горбуша), запеченная с томатами</t>
  </si>
  <si>
    <t>Компот из свежих плодов (яблоки и апельсины)</t>
  </si>
  <si>
    <t xml:space="preserve"> День 12</t>
  </si>
  <si>
    <t xml:space="preserve">Салат из свеклы с яблоком  (Свекла, яблоки свежие, огурцы свежи , лук  зеленый )        </t>
  </si>
  <si>
    <t>Говядина в кисло-сладком соусе</t>
  </si>
  <si>
    <t xml:space="preserve">Средние показатели белков, жиров, углеводов, </t>
  </si>
  <si>
    <t xml:space="preserve">   Пищевые вещества (г)</t>
  </si>
  <si>
    <t>Энерг.цен.</t>
  </si>
  <si>
    <t>энергетической ценности    по дням  (7 - 11 лет)</t>
  </si>
  <si>
    <t>белки</t>
  </si>
  <si>
    <t>жиры</t>
  </si>
  <si>
    <t>углеводы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</si>
  <si>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</si>
  <si>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</si>
  <si>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</si>
  <si>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</si>
  <si>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</si>
  <si>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</si>
  <si>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</si>
  <si>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Всего за 6 дней</t>
  </si>
  <si>
    <t>ИТОГО среднее значение за 6 дней</t>
  </si>
  <si>
    <t>день 7</t>
  </si>
  <si>
    <t>день 8</t>
  </si>
  <si>
    <t>день 9</t>
  </si>
  <si>
    <t>день 10</t>
  </si>
  <si>
    <t>день 11</t>
  </si>
  <si>
    <t>день 12</t>
  </si>
  <si>
    <t>Всего за 12 дней</t>
  </si>
  <si>
    <t>ИТОГО среднее значение за 12 дней</t>
  </si>
  <si>
    <t xml:space="preserve">Процент удовлетворения от </t>
  </si>
  <si>
    <t xml:space="preserve">суточной потребности, % </t>
  </si>
  <si>
    <t xml:space="preserve">МЕНЮ 12 лет И СТАРШЕ </t>
  </si>
  <si>
    <t>250/5</t>
  </si>
  <si>
    <t>100/100</t>
  </si>
  <si>
    <t>150/50</t>
  </si>
  <si>
    <t>250/25/10</t>
  </si>
  <si>
    <t>250/10</t>
  </si>
  <si>
    <t>60/60</t>
  </si>
  <si>
    <t>100</t>
  </si>
  <si>
    <t>250/50</t>
  </si>
  <si>
    <t>120/40</t>
  </si>
  <si>
    <t>Щи из свежей капусты с картофелем, со сметаной</t>
  </si>
  <si>
    <t>Бутердрод с маслом</t>
  </si>
  <si>
    <t>3</t>
  </si>
  <si>
    <t>Среднеесуточная норма потребления поваренной соли составляет 3,5 г в соответствии с СаНПиН 2.3/2.4.3590-20 (приложение 2)</t>
  </si>
  <si>
    <t>Горячий бутердроб с сыром, маслом (батон )</t>
  </si>
  <si>
    <t xml:space="preserve">Хлеб ржаной-пшеничный </t>
  </si>
  <si>
    <t>Суп из овощей с фрикадельками</t>
  </si>
  <si>
    <t>54-5с</t>
  </si>
  <si>
    <t xml:space="preserve">Хлеб пшеничный </t>
  </si>
  <si>
    <t xml:space="preserve">Фрукты свежие (мандарин) </t>
  </si>
  <si>
    <t>Жаркое по домашнему</t>
  </si>
  <si>
    <t>54-9м</t>
  </si>
  <si>
    <t xml:space="preserve">Рыба (минтай), запеченная с морковью </t>
  </si>
  <si>
    <t>Компот из смеси сухофруктов</t>
  </si>
  <si>
    <t>54-1хн</t>
  </si>
  <si>
    <t xml:space="preserve">Бутерброд с повидлом, с маслом </t>
  </si>
  <si>
    <t>Котлеты п/ф, с маслом</t>
  </si>
  <si>
    <t>Вареники с картофелем п/ф), с маслом</t>
  </si>
  <si>
    <t>Хлеб ржаной-пшеничный</t>
  </si>
  <si>
    <t>Рыба (минтай), запеченная с томатами</t>
  </si>
  <si>
    <t>Компот из свежих плодов (яблоки и мандарины)</t>
  </si>
  <si>
    <t>Каша гречневая рассыпчатая</t>
  </si>
  <si>
    <t>Запеканка картофельная с говядиной</t>
  </si>
  <si>
    <t>54-13м</t>
  </si>
  <si>
    <t>Суп крестьянский с крупой(рис)</t>
  </si>
  <si>
    <t>54-11с</t>
  </si>
  <si>
    <t>54-5з</t>
  </si>
  <si>
    <t xml:space="preserve">Каша вязкая (из пшенной крупы) , с маслом   </t>
  </si>
  <si>
    <t>54-6к</t>
  </si>
  <si>
    <t>250/30</t>
  </si>
  <si>
    <t xml:space="preserve">Тефтеля п/ф, с маслом </t>
  </si>
  <si>
    <t>Бутерброд с повидлом, с маслом (батон)</t>
  </si>
  <si>
    <t xml:space="preserve">Кисель из  ягод свежих (клюква) </t>
  </si>
  <si>
    <t>Котлеты рыбные  (минтай) П/Ф, с маслом</t>
  </si>
  <si>
    <t xml:space="preserve">Фрукты свежие (яблоко) </t>
  </si>
  <si>
    <t>110/5</t>
  </si>
  <si>
    <t>Кисель из черной смородины</t>
  </si>
  <si>
    <t>Чай с сахаром</t>
  </si>
  <si>
    <t>-</t>
  </si>
  <si>
    <t>Каша вязкая молочная овсяная со свежей ягодой, с маслом</t>
  </si>
  <si>
    <t>Макаронные изделия с маслом</t>
  </si>
  <si>
    <t>Йогурт</t>
  </si>
  <si>
    <t>Сок(промышленного производства)</t>
  </si>
  <si>
    <t>54-1т</t>
  </si>
  <si>
    <t>Чай с лимоном с сахаром</t>
  </si>
  <si>
    <t>Бутердроб с маслом(батон)</t>
  </si>
  <si>
    <t>Запеканка из творога  с молоком сгущеным</t>
  </si>
  <si>
    <t>Запеканка из творога с молоком сгущеным</t>
  </si>
  <si>
    <t>Суп крестьянский с крупой (рис)</t>
  </si>
  <si>
    <t>пром</t>
  </si>
  <si>
    <t>200/20</t>
  </si>
  <si>
    <t>Бутерброд с джемом, с маслом (батон)</t>
  </si>
  <si>
    <t>Овощи натуральные свежие(огурец,помидор)</t>
  </si>
  <si>
    <t>Горячий бутердроб с сыром, маслом (батон)</t>
  </si>
  <si>
    <t>Вареники с картофелем П/Ф, с маслом</t>
  </si>
  <si>
    <t xml:space="preserve">              Среднеесуточная норма потребления поваренной соли составляет 2,1 г в соответствии с СаНПиН 2.3/2.4.3590-20 (приложение 2)</t>
  </si>
  <si>
    <t>Цикличное меню для организации питания в МКОУ "Красноключинская СОШ</t>
  </si>
  <si>
    <t>Утверждаю:</t>
  </si>
  <si>
    <t>Директор МКОУ "Красноключинская СОШ"</t>
  </si>
  <si>
    <t>________________________      С.А.Пильчук</t>
  </si>
  <si>
    <t>Приказ №_15/у_   от 22.02.2023г.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</si>
</sst>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2" borderId="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2" xfId="0" applyFont="1" applyFill="1" applyBorder="1"/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4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35" xfId="0" applyFont="1" applyFill="1" applyBorder="1"/>
    <xf numFmtId="0" fontId="1" fillId="2" borderId="32" xfId="0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5" xfId="0" applyFont="1" applyFill="1" applyBorder="1"/>
    <xf numFmtId="0" fontId="1" fillId="2" borderId="43" xfId="0" applyFont="1" applyFill="1" applyBorder="1"/>
    <xf numFmtId="0" fontId="1" fillId="2" borderId="14" xfId="0" applyFont="1" applyFill="1" applyBorder="1"/>
    <xf numFmtId="0" fontId="1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top" wrapText="1"/>
    </xf>
    <xf numFmtId="0" fontId="1" fillId="2" borderId="0" xfId="0" applyFont="1" applyFill="1"/>
    <xf numFmtId="49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1" fillId="2" borderId="46" xfId="0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/>
    <xf numFmtId="0" fontId="1" fillId="2" borderId="6" xfId="0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1" fillId="2" borderId="50" xfId="0" applyFont="1" applyFill="1" applyBorder="1"/>
    <xf numFmtId="49" fontId="1" fillId="2" borderId="2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37" xfId="0" applyFont="1" applyFill="1" applyBorder="1"/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1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4" xfId="0" applyFont="1" applyFill="1" applyBorder="1"/>
    <xf numFmtId="0" fontId="6" fillId="2" borderId="14" xfId="0" applyFont="1" applyFill="1" applyBorder="1"/>
    <xf numFmtId="0" fontId="5" fillId="2" borderId="13" xfId="0" applyFont="1" applyFill="1" applyBorder="1"/>
    <xf numFmtId="2" fontId="5" fillId="2" borderId="6" xfId="0" applyNumberFormat="1" applyFont="1" applyFill="1" applyBorder="1" applyAlignment="1">
      <alignment horizontal="center"/>
    </xf>
    <xf numFmtId="0" fontId="5" fillId="2" borderId="4" xfId="0" applyFont="1" applyFill="1" applyBorder="1"/>
    <xf numFmtId="2" fontId="5" fillId="2" borderId="4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3" xfId="0" applyFont="1" applyFill="1" applyBorder="1"/>
    <xf numFmtId="2" fontId="5" fillId="2" borderId="13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justify" vertical="top" wrapText="1"/>
    </xf>
    <xf numFmtId="0" fontId="5" fillId="2" borderId="11" xfId="0" applyFont="1" applyFill="1" applyBorder="1" applyAlignment="1">
      <alignment horizontal="justify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/>
    <xf numFmtId="0" fontId="5" fillId="2" borderId="4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5" fillId="2" borderId="14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4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justify" vertical="top" wrapText="1"/>
    </xf>
    <xf numFmtId="0" fontId="5" fillId="2" borderId="31" xfId="0" applyFont="1" applyFill="1" applyBorder="1" applyAlignment="1">
      <alignment horizontal="justify" vertical="top" wrapText="1"/>
    </xf>
    <xf numFmtId="0" fontId="1" fillId="2" borderId="32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wrapText="1"/>
    </xf>
    <xf numFmtId="0" fontId="4" fillId="2" borderId="5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justify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center" wrapText="1"/>
    </xf>
    <xf numFmtId="2" fontId="2" fillId="2" borderId="55" xfId="0" applyNumberFormat="1" applyFont="1" applyFill="1" applyBorder="1" applyAlignment="1">
      <alignment horizontal="center" wrapText="1"/>
    </xf>
    <xf numFmtId="2" fontId="5" fillId="2" borderId="55" xfId="0" applyNumberFormat="1" applyFont="1" applyFill="1" applyBorder="1" applyAlignment="1">
      <alignment horizontal="center" wrapText="1"/>
    </xf>
    <xf numFmtId="164" fontId="2" fillId="2" borderId="55" xfId="0" applyNumberFormat="1" applyFont="1" applyFill="1" applyBorder="1" applyAlignment="1">
      <alignment horizontal="center" wrapText="1"/>
    </xf>
    <xf numFmtId="0" fontId="2" fillId="2" borderId="5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2" fontId="5" fillId="2" borderId="14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/>
    <xf numFmtId="0" fontId="4" fillId="2" borderId="3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31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Alignment="1">
      <alignment horizontal="center" vertical="top" wrapText="1"/>
    </xf>
    <xf numFmtId="2" fontId="5" fillId="2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wrapText="1"/>
    </xf>
    <xf numFmtId="0" fontId="4" fillId="2" borderId="5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wrapText="1"/>
    </xf>
    <xf numFmtId="0" fontId="4" fillId="2" borderId="59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60" xfId="0" applyFont="1" applyFill="1" applyBorder="1"/>
    <xf numFmtId="0" fontId="1" fillId="2" borderId="5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wrapText="1"/>
    </xf>
    <xf numFmtId="0" fontId="4" fillId="2" borderId="53" xfId="0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5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54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164" fontId="1" fillId="2" borderId="33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0" fontId="1" fillId="2" borderId="49" xfId="0" applyFont="1" applyFill="1" applyBorder="1"/>
    <xf numFmtId="0" fontId="1" fillId="2" borderId="36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" fontId="2" fillId="2" borderId="1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3" fillId="2" borderId="37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6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62" xfId="0" applyFont="1" applyFill="1" applyBorder="1" applyAlignment="1">
      <alignment horizontal="center" vertical="top" wrapText="1"/>
    </xf>
    <xf numFmtId="0" fontId="1" fillId="2" borderId="31" xfId="0" applyFont="1" applyFill="1" applyBorder="1"/>
    <xf numFmtId="0" fontId="2" fillId="2" borderId="37" xfId="0" applyFont="1" applyFill="1" applyBorder="1"/>
    <xf numFmtId="0" fontId="2" fillId="2" borderId="5" xfId="0" applyFont="1" applyFill="1" applyBorder="1"/>
    <xf numFmtId="0" fontId="5" fillId="2" borderId="5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justify" vertical="top" wrapText="1"/>
    </xf>
    <xf numFmtId="0" fontId="2" fillId="2" borderId="1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justify" vertical="top" wrapText="1"/>
    </xf>
    <xf numFmtId="0" fontId="1" fillId="2" borderId="2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justify" vertical="top" wrapText="1"/>
    </xf>
    <xf numFmtId="0" fontId="2" fillId="2" borderId="37" xfId="0" applyFont="1" applyFill="1" applyBorder="1" applyAlignment="1">
      <alignment horizontal="justify" vertical="top" wrapText="1"/>
    </xf>
    <xf numFmtId="49" fontId="1" fillId="2" borderId="1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justify" vertical="top" wrapText="1"/>
    </xf>
    <xf numFmtId="0" fontId="4" fillId="2" borderId="37" xfId="0" applyFont="1" applyFill="1" applyBorder="1"/>
    <xf numFmtId="0" fontId="8" fillId="2" borderId="61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justify" vertical="top" wrapText="1"/>
    </xf>
    <xf numFmtId="0" fontId="2" fillId="2" borderId="12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justify"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1" fillId="2" borderId="63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8"/>
  <sheetViews>
    <sheetView tabSelected="1" topLeftCell="C154" workbookViewId="0">
      <selection activeCell="L65" sqref="L65"/>
    </sheetView>
  </sheetViews>
  <sheetFormatPr defaultRowHeight="15"/>
  <cols>
    <col min="1" max="1" width="9.140625" style="7"/>
    <col min="2" max="2" width="16.28515625" style="7" customWidth="1"/>
    <col min="3" max="3" width="64.42578125" style="7" customWidth="1"/>
    <col min="4" max="4" width="12.85546875" style="7" customWidth="1"/>
    <col min="5" max="5" width="17.7109375" style="7" customWidth="1"/>
    <col min="6" max="6" width="16.7109375" style="7" bestFit="1" customWidth="1"/>
    <col min="7" max="7" width="14.85546875" style="7" customWidth="1"/>
    <col min="8" max="8" width="19.7109375" style="7" customWidth="1"/>
    <col min="9" max="9" width="16.42578125" style="7" customWidth="1"/>
    <col min="10" max="16384" width="9.140625" style="7"/>
  </cols>
  <sheetData>
    <row r="1" spans="3:14" s="270" customFormat="1">
      <c r="J1" s="118"/>
      <c r="K1" s="118"/>
      <c r="L1" s="118"/>
      <c r="M1" s="118"/>
      <c r="N1" s="118"/>
    </row>
    <row r="2" spans="3:14" s="270" customFormat="1">
      <c r="G2" s="270" t="s">
        <v>198</v>
      </c>
      <c r="J2" s="118"/>
      <c r="K2" s="118"/>
      <c r="L2" s="118"/>
      <c r="M2" s="118"/>
      <c r="N2" s="118"/>
    </row>
    <row r="3" spans="3:14" s="270" customFormat="1">
      <c r="G3" s="270" t="s">
        <v>199</v>
      </c>
      <c r="J3" s="118"/>
      <c r="K3" s="118"/>
      <c r="L3" s="118"/>
      <c r="M3" s="118"/>
      <c r="N3" s="118"/>
    </row>
    <row r="4" spans="3:14" s="270" customFormat="1">
      <c r="G4" s="270" t="s">
        <v>200</v>
      </c>
      <c r="J4" s="118"/>
      <c r="K4" s="118"/>
      <c r="L4" s="118"/>
      <c r="M4" s="118"/>
      <c r="N4" s="118"/>
    </row>
    <row r="5" spans="3:14" s="270" customFormat="1">
      <c r="G5" s="270" t="s">
        <v>201</v>
      </c>
      <c r="J5" s="118"/>
      <c r="K5" s="118"/>
      <c r="L5" s="118"/>
      <c r="M5" s="118"/>
      <c r="N5" s="118"/>
    </row>
    <row r="6" spans="3:14" s="270" customFormat="1">
      <c r="J6" s="118"/>
      <c r="K6" s="118"/>
      <c r="L6" s="118"/>
      <c r="M6" s="118"/>
      <c r="N6" s="118"/>
    </row>
    <row r="7" spans="3:14" s="270" customFormat="1">
      <c r="J7" s="118"/>
      <c r="K7" s="118"/>
      <c r="L7" s="118"/>
      <c r="M7" s="118"/>
      <c r="N7" s="118"/>
    </row>
    <row r="8" spans="3:14" s="270" customFormat="1">
      <c r="J8" s="118"/>
      <c r="K8" s="118"/>
      <c r="L8" s="118"/>
      <c r="M8" s="118"/>
      <c r="N8" s="118"/>
    </row>
    <row r="9" spans="3:14" s="270" customFormat="1" ht="20.25">
      <c r="C9" s="292" t="s">
        <v>197</v>
      </c>
      <c r="D9" s="293"/>
      <c r="E9" s="293"/>
      <c r="F9" s="293"/>
      <c r="G9" s="293"/>
      <c r="H9" s="293"/>
      <c r="I9" s="294"/>
      <c r="J9" s="118"/>
      <c r="K9" s="118"/>
      <c r="L9" s="118"/>
      <c r="M9" s="118"/>
      <c r="N9" s="118"/>
    </row>
    <row r="10" spans="3:14" s="270" customFormat="1">
      <c r="J10" s="118"/>
      <c r="K10" s="118"/>
      <c r="L10" s="118"/>
      <c r="M10" s="118"/>
      <c r="N10" s="118"/>
    </row>
    <row r="11" spans="3:14" s="270" customFormat="1">
      <c r="J11" s="118"/>
      <c r="K11" s="118"/>
      <c r="L11" s="118"/>
      <c r="M11" s="118"/>
      <c r="N11" s="118"/>
    </row>
    <row r="12" spans="3:14" s="270" customFormat="1">
      <c r="J12" s="118"/>
      <c r="K12" s="118"/>
      <c r="L12" s="118"/>
      <c r="M12" s="118"/>
      <c r="N12" s="118"/>
    </row>
    <row r="13" spans="3:14" s="270" customFormat="1">
      <c r="J13" s="118"/>
      <c r="K13" s="118"/>
      <c r="L13" s="118"/>
      <c r="M13" s="118"/>
      <c r="N13" s="118"/>
    </row>
    <row r="14" spans="3:14" s="270" customFormat="1">
      <c r="J14" s="118"/>
      <c r="K14" s="118"/>
      <c r="L14" s="118"/>
      <c r="M14" s="118"/>
      <c r="N14" s="118"/>
    </row>
    <row r="15" spans="3:14" s="270" customFormat="1">
      <c r="J15" s="118"/>
      <c r="K15" s="118"/>
      <c r="L15" s="118"/>
      <c r="M15" s="118"/>
      <c r="N15" s="118"/>
    </row>
    <row r="16" spans="3:14" s="270" customFormat="1">
      <c r="J16" s="118"/>
      <c r="K16" s="118"/>
      <c r="L16" s="118"/>
      <c r="M16" s="118"/>
      <c r="N16" s="118"/>
    </row>
    <row r="17" spans="2:14" s="270" customFormat="1">
      <c r="J17" s="118"/>
      <c r="K17" s="118"/>
      <c r="L17" s="118"/>
      <c r="M17" s="118"/>
      <c r="N17" s="118"/>
    </row>
    <row r="19" spans="2:14" ht="15.75" thickBot="1">
      <c r="B19" s="46"/>
      <c r="C19" s="31" t="s">
        <v>0</v>
      </c>
      <c r="D19" s="46"/>
      <c r="E19" s="46"/>
      <c r="F19" s="46"/>
      <c r="G19" s="46"/>
      <c r="H19" s="46"/>
      <c r="I19" s="46"/>
    </row>
    <row r="20" spans="2:14" ht="15.75" thickBot="1">
      <c r="B20" s="300" t="s">
        <v>1</v>
      </c>
      <c r="C20" s="300" t="s">
        <v>2</v>
      </c>
      <c r="D20" s="300" t="s">
        <v>3</v>
      </c>
      <c r="E20" s="302" t="s">
        <v>4</v>
      </c>
      <c r="F20" s="303"/>
      <c r="G20" s="304"/>
      <c r="H20" s="300" t="s">
        <v>5</v>
      </c>
      <c r="I20" s="300" t="s">
        <v>6</v>
      </c>
    </row>
    <row r="21" spans="2:14" ht="15.75" thickBot="1">
      <c r="B21" s="301"/>
      <c r="C21" s="301"/>
      <c r="D21" s="301"/>
      <c r="E21" s="21" t="s">
        <v>7</v>
      </c>
      <c r="F21" s="21" t="s">
        <v>8</v>
      </c>
      <c r="G21" s="21" t="s">
        <v>9</v>
      </c>
      <c r="H21" s="301"/>
      <c r="I21" s="301"/>
    </row>
    <row r="22" spans="2:14">
      <c r="B22" s="80"/>
      <c r="C22" s="110" t="s">
        <v>16</v>
      </c>
      <c r="D22" s="296"/>
      <c r="E22" s="296"/>
      <c r="F22" s="296"/>
      <c r="G22" s="296"/>
      <c r="H22" s="296"/>
      <c r="I22" s="298"/>
    </row>
    <row r="23" spans="2:14" ht="15.75" thickBot="1">
      <c r="B23" s="52"/>
      <c r="C23" s="111" t="s">
        <v>10</v>
      </c>
      <c r="D23" s="297"/>
      <c r="E23" s="297"/>
      <c r="F23" s="297"/>
      <c r="G23" s="297"/>
      <c r="H23" s="297"/>
      <c r="I23" s="299"/>
    </row>
    <row r="24" spans="2:14" ht="15.75" thickBot="1">
      <c r="B24" s="35"/>
      <c r="C24" s="1" t="s">
        <v>145</v>
      </c>
      <c r="D24" s="2" t="s">
        <v>11</v>
      </c>
      <c r="E24" s="3">
        <v>7.46</v>
      </c>
      <c r="F24" s="108">
        <v>14</v>
      </c>
      <c r="G24" s="3">
        <v>20.9</v>
      </c>
      <c r="H24" s="2">
        <v>239.5</v>
      </c>
      <c r="I24" s="112" t="s">
        <v>143</v>
      </c>
    </row>
    <row r="25" spans="2:14" ht="15.75" thickBot="1">
      <c r="B25" s="192"/>
      <c r="C25" s="40" t="s">
        <v>168</v>
      </c>
      <c r="D25" s="5" t="s">
        <v>12</v>
      </c>
      <c r="E25" s="194">
        <v>8.3000000000000007</v>
      </c>
      <c r="F25" s="5">
        <v>11.7</v>
      </c>
      <c r="G25" s="2">
        <v>37.5</v>
      </c>
      <c r="H25" s="108">
        <v>288</v>
      </c>
      <c r="I25" s="112" t="s">
        <v>169</v>
      </c>
    </row>
    <row r="26" spans="2:14" ht="15.75" thickBot="1">
      <c r="B26" s="307" t="s">
        <v>13</v>
      </c>
      <c r="C26" s="4" t="s">
        <v>41</v>
      </c>
      <c r="D26" s="6">
        <v>200</v>
      </c>
      <c r="E26" s="58">
        <v>3.1</v>
      </c>
      <c r="F26" s="59">
        <v>3</v>
      </c>
      <c r="G26" s="59">
        <v>14.3</v>
      </c>
      <c r="H26" s="59">
        <v>95</v>
      </c>
      <c r="I26" s="11">
        <v>75</v>
      </c>
    </row>
    <row r="27" spans="2:14" ht="15.75" thickBot="1">
      <c r="B27" s="307"/>
      <c r="C27" s="4" t="s">
        <v>146</v>
      </c>
      <c r="D27" s="5">
        <v>20</v>
      </c>
      <c r="E27" s="5">
        <v>1.33</v>
      </c>
      <c r="F27" s="2">
        <v>0.24</v>
      </c>
      <c r="G27" s="6">
        <v>10.6</v>
      </c>
      <c r="H27" s="6">
        <v>49.8</v>
      </c>
      <c r="I27" s="36">
        <v>90</v>
      </c>
    </row>
    <row r="28" spans="2:14" ht="16.5" thickBot="1">
      <c r="B28" s="307"/>
      <c r="C28" s="42" t="s">
        <v>23</v>
      </c>
      <c r="D28" s="3">
        <v>100</v>
      </c>
      <c r="E28" s="121">
        <v>0.4</v>
      </c>
      <c r="F28" s="121">
        <v>0.4</v>
      </c>
      <c r="G28" s="121">
        <v>9.8000000000000007</v>
      </c>
      <c r="H28" s="121">
        <v>47</v>
      </c>
      <c r="I28" s="13">
        <v>63</v>
      </c>
    </row>
    <row r="29" spans="2:14" ht="15.75" thickBot="1">
      <c r="B29" s="45" t="s">
        <v>16</v>
      </c>
      <c r="C29" s="114" t="s">
        <v>17</v>
      </c>
      <c r="D29" s="187">
        <v>595</v>
      </c>
      <c r="E29" s="115">
        <f>SUM(SUM(E24:E28))</f>
        <v>20.590000000000003</v>
      </c>
      <c r="F29" s="115">
        <f>SUM(SUM(F24:F28))</f>
        <v>29.339999999999996</v>
      </c>
      <c r="G29" s="115">
        <f>SUM(SUM(G24:G28))</f>
        <v>93.1</v>
      </c>
      <c r="H29" s="115">
        <f>SUM(SUM(H24:H28))</f>
        <v>719.3</v>
      </c>
      <c r="I29" s="45"/>
    </row>
    <row r="30" spans="2:14" ht="16.5" thickBot="1">
      <c r="B30" s="189"/>
      <c r="C30" s="109" t="s">
        <v>18</v>
      </c>
      <c r="D30" s="3">
        <v>100</v>
      </c>
      <c r="E30" s="8">
        <v>1.1000000000000001</v>
      </c>
      <c r="F30" s="9">
        <v>6</v>
      </c>
      <c r="G30" s="9">
        <v>5.6</v>
      </c>
      <c r="H30" s="10">
        <v>80</v>
      </c>
      <c r="I30" s="11">
        <v>5</v>
      </c>
    </row>
    <row r="31" spans="2:14" ht="16.5" thickBot="1">
      <c r="B31" s="189"/>
      <c r="C31" s="4" t="s">
        <v>147</v>
      </c>
      <c r="D31" s="116" t="s">
        <v>191</v>
      </c>
      <c r="E31" s="195">
        <v>8.64</v>
      </c>
      <c r="F31" s="116">
        <v>4.32</v>
      </c>
      <c r="G31" s="116">
        <v>13.92</v>
      </c>
      <c r="H31" s="116">
        <v>129</v>
      </c>
      <c r="I31" s="13" t="s">
        <v>148</v>
      </c>
    </row>
    <row r="32" spans="2:14" ht="16.5" thickBot="1">
      <c r="B32" s="191" t="s">
        <v>19</v>
      </c>
      <c r="C32" s="196" t="s">
        <v>20</v>
      </c>
      <c r="D32" s="116">
        <v>250</v>
      </c>
      <c r="E32" s="117">
        <v>19.75</v>
      </c>
      <c r="F32" s="117">
        <v>18</v>
      </c>
      <c r="G32" s="117">
        <v>28.5</v>
      </c>
      <c r="H32" s="117">
        <v>355</v>
      </c>
      <c r="I32" s="11">
        <v>41</v>
      </c>
    </row>
    <row r="33" spans="1:9" ht="15.75" thickBot="1">
      <c r="A33" s="118"/>
      <c r="B33" s="308"/>
      <c r="C33" s="4" t="s">
        <v>21</v>
      </c>
      <c r="D33" s="3">
        <v>200</v>
      </c>
      <c r="E33" s="5">
        <v>0.2</v>
      </c>
      <c r="F33" s="2">
        <v>0.1</v>
      </c>
      <c r="G33" s="6">
        <v>10.199999999999999</v>
      </c>
      <c r="H33" s="6">
        <v>42.5</v>
      </c>
      <c r="I33" s="11">
        <v>66</v>
      </c>
    </row>
    <row r="34" spans="1:9" ht="15.75" thickBot="1">
      <c r="A34" s="118"/>
      <c r="B34" s="308"/>
      <c r="C34" s="4" t="s">
        <v>149</v>
      </c>
      <c r="D34" s="3">
        <v>50</v>
      </c>
      <c r="E34" s="108">
        <v>4</v>
      </c>
      <c r="F34" s="3">
        <v>0.5</v>
      </c>
      <c r="G34" s="108">
        <v>23</v>
      </c>
      <c r="H34" s="6">
        <v>112.5</v>
      </c>
      <c r="I34" s="11">
        <v>89</v>
      </c>
    </row>
    <row r="35" spans="1:9" ht="15.75" thickBot="1">
      <c r="A35" s="118"/>
      <c r="B35" s="309"/>
      <c r="C35" s="32" t="s">
        <v>146</v>
      </c>
      <c r="D35" s="14">
        <v>30</v>
      </c>
      <c r="E35" s="15">
        <v>2</v>
      </c>
      <c r="F35" s="16">
        <v>0.36</v>
      </c>
      <c r="G35" s="17">
        <v>15.87</v>
      </c>
      <c r="H35" s="18">
        <v>74.7</v>
      </c>
      <c r="I35" s="13">
        <v>90</v>
      </c>
    </row>
    <row r="36" spans="1:9" s="118" customFormat="1" ht="15.75" thickBot="1">
      <c r="B36" s="190"/>
      <c r="C36" s="119" t="s">
        <v>22</v>
      </c>
      <c r="D36" s="19">
        <v>850</v>
      </c>
      <c r="E36" s="45">
        <f>SUM(SUM(E30:E35))</f>
        <v>35.69</v>
      </c>
      <c r="F36" s="45">
        <f>SUM(SUM(F30:F35))</f>
        <v>29.28</v>
      </c>
      <c r="G36" s="45">
        <f>SUM(SUM(G30:G35))</f>
        <v>97.09</v>
      </c>
      <c r="H36" s="120">
        <f>SUM(SUM(H30:H35))</f>
        <v>793.7</v>
      </c>
      <c r="I36" s="61"/>
    </row>
    <row r="37" spans="1:9" ht="15.75" thickBot="1">
      <c r="B37" s="22"/>
      <c r="C37" s="23" t="s">
        <v>24</v>
      </c>
      <c r="D37" s="24">
        <f>SUM(D29,D36,)</f>
        <v>1445</v>
      </c>
      <c r="E37" s="24">
        <f>SUM(E29,E36,)</f>
        <v>56.28</v>
      </c>
      <c r="F37" s="24">
        <f>SUM(F29,F36,)</f>
        <v>58.62</v>
      </c>
      <c r="G37" s="24">
        <f>SUM(G29,G36,)</f>
        <v>190.19</v>
      </c>
      <c r="H37" s="24">
        <f>SUM(H29,H36,)</f>
        <v>1513</v>
      </c>
      <c r="I37" s="24"/>
    </row>
    <row r="38" spans="1:9" ht="15.75" thickBot="1">
      <c r="B38" s="123"/>
      <c r="C38" s="119" t="s">
        <v>25</v>
      </c>
      <c r="D38" s="124"/>
      <c r="E38" s="25">
        <f>E37*100/77</f>
        <v>73.090909090909093</v>
      </c>
      <c r="F38" s="26">
        <f>F37*100/79</f>
        <v>74.202531645569621</v>
      </c>
      <c r="G38" s="26">
        <f>G37*100/335</f>
        <v>56.773134328358211</v>
      </c>
      <c r="H38" s="27">
        <f>H37*100/2350</f>
        <v>64.38297872340425</v>
      </c>
      <c r="I38" s="125"/>
    </row>
    <row r="39" spans="1:9" ht="15.75" thickBot="1">
      <c r="B39" s="123"/>
      <c r="C39" s="126"/>
      <c r="D39" s="127"/>
      <c r="E39" s="28"/>
      <c r="F39" s="28"/>
      <c r="G39" s="28"/>
      <c r="H39" s="28"/>
      <c r="I39" s="125"/>
    </row>
    <row r="40" spans="1:9" ht="15.75" thickBot="1">
      <c r="B40" s="300" t="s">
        <v>1</v>
      </c>
      <c r="C40" s="300" t="s">
        <v>2</v>
      </c>
      <c r="D40" s="300" t="s">
        <v>3</v>
      </c>
      <c r="E40" s="302" t="s">
        <v>4</v>
      </c>
      <c r="F40" s="303"/>
      <c r="G40" s="304"/>
      <c r="H40" s="300" t="s">
        <v>5</v>
      </c>
      <c r="I40" s="300" t="s">
        <v>6</v>
      </c>
    </row>
    <row r="41" spans="1:9" ht="15.75" thickBot="1">
      <c r="B41" s="301"/>
      <c r="C41" s="301"/>
      <c r="D41" s="301"/>
      <c r="E41" s="21" t="s">
        <v>7</v>
      </c>
      <c r="F41" s="21" t="s">
        <v>8</v>
      </c>
      <c r="G41" s="21" t="s">
        <v>9</v>
      </c>
      <c r="H41" s="301"/>
      <c r="I41" s="301"/>
    </row>
    <row r="42" spans="1:9">
      <c r="B42" s="80"/>
      <c r="C42" s="110" t="s">
        <v>16</v>
      </c>
      <c r="D42" s="296"/>
      <c r="E42" s="296"/>
      <c r="F42" s="296"/>
      <c r="G42" s="296"/>
      <c r="H42" s="296"/>
      <c r="I42" s="298"/>
    </row>
    <row r="43" spans="1:9" ht="15.75" thickBot="1">
      <c r="B43" s="52"/>
      <c r="C43" s="128" t="s">
        <v>26</v>
      </c>
      <c r="D43" s="305"/>
      <c r="E43" s="305"/>
      <c r="F43" s="305"/>
      <c r="G43" s="305"/>
      <c r="H43" s="305"/>
      <c r="I43" s="306"/>
    </row>
    <row r="44" spans="1:9" ht="15.75" thickBot="1">
      <c r="B44" s="189"/>
      <c r="C44" s="4" t="s">
        <v>28</v>
      </c>
      <c r="D44" s="319" t="s">
        <v>29</v>
      </c>
      <c r="E44" s="320">
        <v>13.8</v>
      </c>
      <c r="F44" s="321">
        <v>18.399999999999999</v>
      </c>
      <c r="G44" s="322">
        <v>2.8</v>
      </c>
      <c r="H44" s="201">
        <v>232</v>
      </c>
      <c r="I44" s="11">
        <v>35</v>
      </c>
    </row>
    <row r="45" spans="1:9" ht="16.5" thickBot="1">
      <c r="B45" s="310" t="s">
        <v>13</v>
      </c>
      <c r="C45" s="4" t="s">
        <v>30</v>
      </c>
      <c r="D45" s="202">
        <v>200</v>
      </c>
      <c r="E45" s="203">
        <v>3.28</v>
      </c>
      <c r="F45" s="204">
        <v>3.08</v>
      </c>
      <c r="G45" s="204">
        <v>9.19</v>
      </c>
      <c r="H45" s="205">
        <v>77.52</v>
      </c>
      <c r="I45" s="192">
        <v>76</v>
      </c>
    </row>
    <row r="46" spans="1:9" ht="15.75" thickBot="1">
      <c r="B46" s="310"/>
      <c r="C46" s="4" t="s">
        <v>149</v>
      </c>
      <c r="D46" s="3">
        <v>50</v>
      </c>
      <c r="E46" s="2">
        <v>4</v>
      </c>
      <c r="F46" s="3">
        <v>0.5</v>
      </c>
      <c r="G46" s="2">
        <v>23</v>
      </c>
      <c r="H46" s="6">
        <v>112.5</v>
      </c>
      <c r="I46" s="11">
        <v>89</v>
      </c>
    </row>
    <row r="47" spans="1:9" ht="15.75" thickBot="1">
      <c r="B47" s="310"/>
      <c r="C47" s="4" t="s">
        <v>146</v>
      </c>
      <c r="D47" s="3">
        <v>40</v>
      </c>
      <c r="E47" s="5">
        <v>2.66</v>
      </c>
      <c r="F47" s="2">
        <v>0.48</v>
      </c>
      <c r="G47" s="6">
        <v>21.2</v>
      </c>
      <c r="H47" s="6">
        <v>99.6</v>
      </c>
      <c r="I47" s="192">
        <v>90</v>
      </c>
    </row>
    <row r="48" spans="1:9" ht="15.75" thickBot="1">
      <c r="B48" s="310"/>
      <c r="C48" s="32" t="s">
        <v>150</v>
      </c>
      <c r="D48" s="14">
        <v>100</v>
      </c>
      <c r="E48" s="131">
        <v>0.9</v>
      </c>
      <c r="F48" s="132">
        <v>0.2</v>
      </c>
      <c r="G48" s="133">
        <v>8.1</v>
      </c>
      <c r="H48" s="133">
        <v>43</v>
      </c>
      <c r="I48" s="11">
        <v>63</v>
      </c>
    </row>
    <row r="49" spans="2:9" ht="15.75" thickBot="1">
      <c r="B49" s="45" t="s">
        <v>16</v>
      </c>
      <c r="C49" s="134" t="s">
        <v>17</v>
      </c>
      <c r="D49" s="187">
        <v>545</v>
      </c>
      <c r="E49" s="135">
        <f>SUM(E44:E48)</f>
        <v>24.64</v>
      </c>
      <c r="F49" s="135">
        <f>SUM(F44:F48)</f>
        <v>22.659999999999997</v>
      </c>
      <c r="G49" s="135">
        <f>SUM(G44:G48)</f>
        <v>64.289999999999992</v>
      </c>
      <c r="H49" s="135">
        <f>SUM(H44:H48)</f>
        <v>564.62</v>
      </c>
      <c r="I49" s="45"/>
    </row>
    <row r="50" spans="2:9" ht="15.75" thickBot="1">
      <c r="B50" s="136"/>
      <c r="C50" s="33" t="s">
        <v>31</v>
      </c>
      <c r="D50" s="6">
        <v>60</v>
      </c>
      <c r="E50" s="34">
        <v>0.8</v>
      </c>
      <c r="F50" s="34">
        <v>4.3</v>
      </c>
      <c r="G50" s="34">
        <v>5.2</v>
      </c>
      <c r="H50" s="34">
        <v>63</v>
      </c>
      <c r="I50" s="35">
        <v>13</v>
      </c>
    </row>
    <row r="51" spans="2:9" ht="16.5" thickBot="1">
      <c r="B51" s="189"/>
      <c r="C51" s="4" t="s">
        <v>32</v>
      </c>
      <c r="D51" s="14">
        <v>200</v>
      </c>
      <c r="E51" s="206">
        <v>6.68</v>
      </c>
      <c r="F51" s="207">
        <v>4.5999999999999996</v>
      </c>
      <c r="G51" s="207">
        <v>16.28</v>
      </c>
      <c r="H51" s="208">
        <v>133.13999999999999</v>
      </c>
      <c r="I51" s="11">
        <v>29</v>
      </c>
    </row>
    <row r="52" spans="2:9" ht="15.75" thickBot="1">
      <c r="B52" s="191" t="s">
        <v>19</v>
      </c>
      <c r="C52" s="4" t="s">
        <v>171</v>
      </c>
      <c r="D52" s="3" t="s">
        <v>33</v>
      </c>
      <c r="E52" s="5">
        <v>15.1</v>
      </c>
      <c r="F52" s="5">
        <v>16.7</v>
      </c>
      <c r="G52" s="2">
        <v>12.4</v>
      </c>
      <c r="H52" s="6">
        <v>260</v>
      </c>
      <c r="I52" s="11">
        <v>50</v>
      </c>
    </row>
    <row r="53" spans="2:9" ht="15.75" thickBot="1">
      <c r="B53" s="191"/>
      <c r="C53" s="4" t="s">
        <v>34</v>
      </c>
      <c r="D53" s="6" t="s">
        <v>35</v>
      </c>
      <c r="E53" s="2">
        <v>3.1</v>
      </c>
      <c r="F53" s="2">
        <v>5</v>
      </c>
      <c r="G53" s="2">
        <v>16.399999999999999</v>
      </c>
      <c r="H53" s="2">
        <v>122.7</v>
      </c>
      <c r="I53" s="11">
        <v>62</v>
      </c>
    </row>
    <row r="54" spans="2:9" ht="15.75" thickBot="1">
      <c r="B54" s="308"/>
      <c r="C54" s="4" t="s">
        <v>36</v>
      </c>
      <c r="D54" s="209">
        <v>200</v>
      </c>
      <c r="E54" s="209">
        <v>0.17</v>
      </c>
      <c r="F54" s="209"/>
      <c r="G54" s="250">
        <v>11</v>
      </c>
      <c r="H54" s="251">
        <v>45</v>
      </c>
      <c r="I54" s="11">
        <v>80</v>
      </c>
    </row>
    <row r="55" spans="2:9" ht="15.75" thickBot="1">
      <c r="B55" s="308"/>
      <c r="C55" s="4" t="s">
        <v>149</v>
      </c>
      <c r="D55" s="3">
        <v>60</v>
      </c>
      <c r="E55" s="2">
        <v>4.8</v>
      </c>
      <c r="F55" s="3">
        <v>0.6</v>
      </c>
      <c r="G55" s="2">
        <v>27.6</v>
      </c>
      <c r="H55" s="6">
        <v>135</v>
      </c>
      <c r="I55" s="36">
        <v>89</v>
      </c>
    </row>
    <row r="56" spans="2:9" ht="15.75" thickBot="1">
      <c r="B56" s="309"/>
      <c r="C56" s="32" t="s">
        <v>146</v>
      </c>
      <c r="D56" s="3">
        <v>20</v>
      </c>
      <c r="E56" s="5">
        <v>1.33</v>
      </c>
      <c r="F56" s="2">
        <v>0.24</v>
      </c>
      <c r="G56" s="6">
        <v>10.6</v>
      </c>
      <c r="H56" s="6">
        <v>49.8</v>
      </c>
      <c r="I56" s="137">
        <v>90</v>
      </c>
    </row>
    <row r="57" spans="2:9" ht="16.5" customHeight="1" thickBot="1">
      <c r="B57" s="11"/>
      <c r="C57" s="138" t="s">
        <v>22</v>
      </c>
      <c r="D57" s="186">
        <v>745</v>
      </c>
      <c r="E57" s="115">
        <f>SUM(SUM(E50:E56))</f>
        <v>31.980000000000004</v>
      </c>
      <c r="F57" s="45">
        <f>SUM(SUM(F50:F56))</f>
        <v>31.439999999999998</v>
      </c>
      <c r="G57" s="135">
        <f>SUM(SUM(G50:G56))</f>
        <v>99.47999999999999</v>
      </c>
      <c r="H57" s="135">
        <f>SUM(SUM(H50:H56))</f>
        <v>808.64</v>
      </c>
      <c r="I57" s="54"/>
    </row>
    <row r="58" spans="2:9" ht="15.75" thickBot="1">
      <c r="B58" s="2"/>
      <c r="C58" s="23" t="s">
        <v>24</v>
      </c>
      <c r="D58" s="24">
        <f>SUM(D49,D57,)</f>
        <v>1290</v>
      </c>
      <c r="E58" s="24">
        <f>SUM(E49,E57,)</f>
        <v>56.620000000000005</v>
      </c>
      <c r="F58" s="24">
        <f>SUM(F49,F57,)</f>
        <v>54.099999999999994</v>
      </c>
      <c r="G58" s="24">
        <f>SUM(G49,G57,)</f>
        <v>163.76999999999998</v>
      </c>
      <c r="H58" s="24">
        <f>SUM(H49,H57,)</f>
        <v>1373.26</v>
      </c>
      <c r="I58" s="24"/>
    </row>
    <row r="59" spans="2:9" ht="15.75" thickBot="1">
      <c r="B59" s="123"/>
      <c r="C59" s="119" t="s">
        <v>25</v>
      </c>
      <c r="D59" s="124"/>
      <c r="E59" s="25">
        <f>E58*100/77</f>
        <v>73.532467532467535</v>
      </c>
      <c r="F59" s="26">
        <f>F58*100/79</f>
        <v>68.48101265822784</v>
      </c>
      <c r="G59" s="26">
        <f>G58*100/335</f>
        <v>48.886567164179098</v>
      </c>
      <c r="H59" s="27">
        <f>H58*100/2350</f>
        <v>58.436595744680851</v>
      </c>
      <c r="I59" s="125"/>
    </row>
    <row r="60" spans="2:9">
      <c r="B60" s="123"/>
      <c r="C60" s="126"/>
      <c r="D60" s="127"/>
      <c r="E60" s="28"/>
      <c r="F60" s="28"/>
      <c r="G60" s="28"/>
      <c r="H60" s="28"/>
      <c r="I60" s="125"/>
    </row>
    <row r="61" spans="2:9" ht="15.75" thickBot="1">
      <c r="B61" s="123"/>
      <c r="C61" s="139"/>
      <c r="D61" s="125"/>
      <c r="E61" s="31"/>
      <c r="F61" s="31"/>
      <c r="G61" s="31"/>
      <c r="H61" s="31"/>
      <c r="I61" s="125"/>
    </row>
    <row r="62" spans="2:9" ht="15.75" thickBot="1">
      <c r="B62" s="300" t="s">
        <v>1</v>
      </c>
      <c r="C62" s="300" t="s">
        <v>2</v>
      </c>
      <c r="D62" s="300" t="s">
        <v>3</v>
      </c>
      <c r="E62" s="302" t="s">
        <v>4</v>
      </c>
      <c r="F62" s="303"/>
      <c r="G62" s="304"/>
      <c r="H62" s="300" t="s">
        <v>5</v>
      </c>
      <c r="I62" s="300" t="s">
        <v>6</v>
      </c>
    </row>
    <row r="63" spans="2:9">
      <c r="B63" s="301"/>
      <c r="C63" s="301"/>
      <c r="D63" s="323"/>
      <c r="E63" s="324" t="s">
        <v>7</v>
      </c>
      <c r="F63" s="324" t="s">
        <v>8</v>
      </c>
      <c r="G63" s="324" t="s">
        <v>9</v>
      </c>
      <c r="H63" s="323"/>
      <c r="I63" s="323"/>
    </row>
    <row r="64" spans="2:9" ht="15.75" thickBot="1">
      <c r="B64" s="52"/>
      <c r="C64" s="128" t="s">
        <v>37</v>
      </c>
      <c r="D64" s="268"/>
      <c r="E64" s="268"/>
      <c r="F64" s="268"/>
      <c r="G64" s="268"/>
      <c r="H64" s="268"/>
      <c r="I64" s="269"/>
    </row>
    <row r="65" spans="2:9">
      <c r="B65" s="191"/>
      <c r="C65" s="40" t="s">
        <v>39</v>
      </c>
      <c r="D65" s="272">
        <v>160</v>
      </c>
      <c r="E65" s="241">
        <v>13.5</v>
      </c>
      <c r="F65" s="273">
        <v>15.5</v>
      </c>
      <c r="G65" s="241">
        <v>14.4</v>
      </c>
      <c r="H65" s="274">
        <v>252</v>
      </c>
      <c r="I65" s="275">
        <v>51</v>
      </c>
    </row>
    <row r="66" spans="2:9" ht="16.5" thickBot="1">
      <c r="B66" s="191" t="s">
        <v>40</v>
      </c>
      <c r="C66" s="4" t="s">
        <v>14</v>
      </c>
      <c r="D66" s="271" t="s">
        <v>15</v>
      </c>
      <c r="E66" s="145">
        <v>0.2</v>
      </c>
      <c r="F66" s="146">
        <v>0.01</v>
      </c>
      <c r="G66" s="146">
        <v>9.9</v>
      </c>
      <c r="H66" s="147">
        <v>41</v>
      </c>
      <c r="I66" s="266">
        <v>73</v>
      </c>
    </row>
    <row r="67" spans="2:9" ht="15.75" thickBot="1">
      <c r="B67" s="191"/>
      <c r="C67" s="4" t="s">
        <v>149</v>
      </c>
      <c r="D67" s="6">
        <v>50</v>
      </c>
      <c r="E67" s="2">
        <v>4</v>
      </c>
      <c r="F67" s="3">
        <v>0.5</v>
      </c>
      <c r="G67" s="2">
        <v>23</v>
      </c>
      <c r="H67" s="6">
        <v>112.5</v>
      </c>
      <c r="I67" s="193">
        <v>89</v>
      </c>
    </row>
    <row r="68" spans="2:9" ht="15.75" thickBot="1">
      <c r="B68" s="264"/>
      <c r="C68" s="4" t="s">
        <v>146</v>
      </c>
      <c r="D68" s="14">
        <v>30</v>
      </c>
      <c r="E68" s="15">
        <v>2</v>
      </c>
      <c r="F68" s="16">
        <v>0.36</v>
      </c>
      <c r="G68" s="17">
        <v>15.87</v>
      </c>
      <c r="H68" s="18">
        <v>74.7</v>
      </c>
      <c r="I68" s="261">
        <v>90</v>
      </c>
    </row>
    <row r="69" spans="2:9" ht="16.5" thickBot="1">
      <c r="B69" s="191"/>
      <c r="C69" s="42" t="s">
        <v>23</v>
      </c>
      <c r="D69" s="3">
        <v>100</v>
      </c>
      <c r="E69" s="121">
        <v>0.4</v>
      </c>
      <c r="F69" s="121">
        <v>0.4</v>
      </c>
      <c r="G69" s="121">
        <v>9.8000000000000007</v>
      </c>
      <c r="H69" s="121">
        <v>47</v>
      </c>
      <c r="I69" s="13">
        <v>63</v>
      </c>
    </row>
    <row r="70" spans="2:9" ht="15.75" thickBot="1">
      <c r="B70" s="45" t="s">
        <v>16</v>
      </c>
      <c r="C70" s="138" t="s">
        <v>17</v>
      </c>
      <c r="D70" s="187">
        <v>552</v>
      </c>
      <c r="E70" s="135">
        <f>SUM(E65:E69)</f>
        <v>20.099999999999998</v>
      </c>
      <c r="F70" s="135">
        <f>SUM(F65:F69)</f>
        <v>16.769999999999996</v>
      </c>
      <c r="G70" s="135">
        <f>SUM(G65:G69)</f>
        <v>72.97</v>
      </c>
      <c r="H70" s="135">
        <f>SUM(H65:H69)</f>
        <v>527.20000000000005</v>
      </c>
      <c r="I70" s="45"/>
    </row>
    <row r="71" spans="2:9" ht="30.75" thickBot="1">
      <c r="B71" s="192"/>
      <c r="C71" s="178" t="s">
        <v>42</v>
      </c>
      <c r="D71" s="2">
        <v>100</v>
      </c>
      <c r="E71" s="37">
        <v>2.2999999999999998</v>
      </c>
      <c r="F71" s="20">
        <v>6.8</v>
      </c>
      <c r="G71" s="38">
        <v>4.3</v>
      </c>
      <c r="H71" s="39">
        <v>88.3</v>
      </c>
      <c r="I71" s="11">
        <v>8</v>
      </c>
    </row>
    <row r="72" spans="2:9" ht="16.5" thickBot="1">
      <c r="B72" s="192"/>
      <c r="C72" s="40" t="s">
        <v>43</v>
      </c>
      <c r="D72" s="2">
        <v>200</v>
      </c>
      <c r="E72" s="140">
        <v>6.9</v>
      </c>
      <c r="F72" s="140">
        <v>6.7</v>
      </c>
      <c r="G72" s="140">
        <v>11.5</v>
      </c>
      <c r="H72" s="141">
        <v>134</v>
      </c>
      <c r="I72" s="11">
        <v>30</v>
      </c>
    </row>
    <row r="73" spans="2:9" ht="15.75" thickBot="1">
      <c r="B73" s="188" t="s">
        <v>19</v>
      </c>
      <c r="C73" s="214" t="s">
        <v>151</v>
      </c>
      <c r="D73" s="215">
        <v>200</v>
      </c>
      <c r="E73" s="216">
        <v>20.100000000000001</v>
      </c>
      <c r="F73" s="217">
        <v>19.3</v>
      </c>
      <c r="G73" s="217">
        <v>17.100000000000001</v>
      </c>
      <c r="H73" s="218">
        <v>323</v>
      </c>
      <c r="I73" s="11" t="s">
        <v>152</v>
      </c>
    </row>
    <row r="74" spans="2:9" ht="16.5" thickBot="1">
      <c r="B74" s="311"/>
      <c r="C74" s="4" t="s">
        <v>44</v>
      </c>
      <c r="D74" s="201">
        <v>200</v>
      </c>
      <c r="E74" s="207">
        <v>0.96</v>
      </c>
      <c r="F74" s="207">
        <v>0.06</v>
      </c>
      <c r="G74" s="207">
        <v>10</v>
      </c>
      <c r="H74" s="208">
        <v>44</v>
      </c>
      <c r="I74" s="36">
        <v>69</v>
      </c>
    </row>
    <row r="75" spans="2:9" ht="15.75" thickBot="1">
      <c r="B75" s="311"/>
      <c r="C75" s="41" t="s">
        <v>149</v>
      </c>
      <c r="D75" s="2">
        <v>50</v>
      </c>
      <c r="E75" s="2">
        <v>4</v>
      </c>
      <c r="F75" s="3">
        <v>0.5</v>
      </c>
      <c r="G75" s="2">
        <v>23</v>
      </c>
      <c r="H75" s="6">
        <v>112.5</v>
      </c>
      <c r="I75" s="36">
        <v>89</v>
      </c>
    </row>
    <row r="76" spans="2:9" ht="15.75" thickBot="1">
      <c r="B76" s="312"/>
      <c r="C76" s="42" t="s">
        <v>146</v>
      </c>
      <c r="D76" s="2">
        <v>30</v>
      </c>
      <c r="E76" s="15">
        <v>2</v>
      </c>
      <c r="F76" s="16">
        <v>0.36</v>
      </c>
      <c r="G76" s="17">
        <v>15.87</v>
      </c>
      <c r="H76" s="18">
        <v>74.7</v>
      </c>
      <c r="I76" s="137">
        <v>90</v>
      </c>
    </row>
    <row r="77" spans="2:9" ht="15.75" thickBot="1">
      <c r="B77" s="11"/>
      <c r="C77" s="114" t="s">
        <v>22</v>
      </c>
      <c r="D77" s="186">
        <v>780</v>
      </c>
      <c r="E77" s="115">
        <f>SUM(SUM(E71:E76))</f>
        <v>36.260000000000005</v>
      </c>
      <c r="F77" s="45">
        <f>SUM(SUM(F71:F76))</f>
        <v>33.72</v>
      </c>
      <c r="G77" s="135">
        <f>SUM(SUM(G71:G76))</f>
        <v>81.77000000000001</v>
      </c>
      <c r="H77" s="45">
        <f>SUM(SUM(H71:H76))</f>
        <v>776.5</v>
      </c>
      <c r="I77" s="61"/>
    </row>
    <row r="78" spans="2:9" ht="15.75" thickBot="1">
      <c r="B78" s="2"/>
      <c r="C78" s="23" t="s">
        <v>24</v>
      </c>
      <c r="D78" s="24">
        <f>SUM(D70,D77,)</f>
        <v>1332</v>
      </c>
      <c r="E78" s="24">
        <f>SUM(E70,E77,)</f>
        <v>56.36</v>
      </c>
      <c r="F78" s="24">
        <f t="shared" ref="F78:H78" si="0">SUM(F70,F77,)</f>
        <v>50.489999999999995</v>
      </c>
      <c r="G78" s="24">
        <f t="shared" si="0"/>
        <v>154.74</v>
      </c>
      <c r="H78" s="24">
        <f t="shared" si="0"/>
        <v>1303.7</v>
      </c>
      <c r="I78" s="24"/>
    </row>
    <row r="79" spans="2:9" ht="15.75" thickBot="1">
      <c r="B79" s="29"/>
      <c r="C79" s="119" t="s">
        <v>25</v>
      </c>
      <c r="D79" s="124"/>
      <c r="E79" s="25">
        <f>E78*100/77</f>
        <v>73.194805194805198</v>
      </c>
      <c r="F79" s="26">
        <f>F78*100/79</f>
        <v>63.911392405063282</v>
      </c>
      <c r="G79" s="26">
        <f>G78*100/335</f>
        <v>46.191044776119405</v>
      </c>
      <c r="H79" s="27">
        <f>H78*100/2350</f>
        <v>55.47659574468085</v>
      </c>
      <c r="I79" s="31"/>
    </row>
    <row r="80" spans="2:9">
      <c r="B80" s="29"/>
      <c r="C80" s="46"/>
      <c r="D80" s="29"/>
      <c r="E80" s="29"/>
      <c r="F80" s="29"/>
      <c r="G80" s="29"/>
      <c r="H80" s="29"/>
      <c r="I80" s="31"/>
    </row>
    <row r="81" spans="2:9">
      <c r="B81" s="29"/>
      <c r="C81" s="46"/>
      <c r="D81" s="29"/>
      <c r="E81" s="29"/>
      <c r="F81" s="29"/>
      <c r="G81" s="29"/>
      <c r="H81" s="29"/>
      <c r="I81" s="31"/>
    </row>
    <row r="82" spans="2:9" ht="15.75" thickBot="1">
      <c r="B82" s="29"/>
      <c r="C82" s="30"/>
      <c r="D82" s="144"/>
      <c r="E82" s="144"/>
      <c r="F82" s="144"/>
      <c r="G82" s="144"/>
      <c r="H82" s="144"/>
      <c r="I82" s="31"/>
    </row>
    <row r="83" spans="2:9" ht="15.75" thickBot="1">
      <c r="B83" s="300" t="s">
        <v>1</v>
      </c>
      <c r="C83" s="300" t="s">
        <v>2</v>
      </c>
      <c r="D83" s="300" t="s">
        <v>3</v>
      </c>
      <c r="E83" s="302" t="s">
        <v>4</v>
      </c>
      <c r="F83" s="303"/>
      <c r="G83" s="304"/>
      <c r="H83" s="300" t="s">
        <v>5</v>
      </c>
      <c r="I83" s="300" t="s">
        <v>6</v>
      </c>
    </row>
    <row r="84" spans="2:9" ht="15.75" thickBot="1">
      <c r="B84" s="301"/>
      <c r="C84" s="301"/>
      <c r="D84" s="301"/>
      <c r="E84" s="21" t="s">
        <v>7</v>
      </c>
      <c r="F84" s="21" t="s">
        <v>8</v>
      </c>
      <c r="G84" s="21" t="s">
        <v>9</v>
      </c>
      <c r="H84" s="301"/>
      <c r="I84" s="301"/>
    </row>
    <row r="85" spans="2:9">
      <c r="B85" s="80"/>
      <c r="C85" s="110" t="s">
        <v>16</v>
      </c>
      <c r="D85" s="296"/>
      <c r="E85" s="296"/>
      <c r="F85" s="296"/>
      <c r="G85" s="296"/>
      <c r="H85" s="296"/>
      <c r="I85" s="298"/>
    </row>
    <row r="86" spans="2:9" ht="15.75" thickBot="1">
      <c r="B86" s="52"/>
      <c r="C86" s="128" t="s">
        <v>45</v>
      </c>
      <c r="D86" s="305"/>
      <c r="E86" s="305"/>
      <c r="F86" s="305"/>
      <c r="G86" s="305"/>
      <c r="H86" s="305"/>
      <c r="I86" s="299"/>
    </row>
    <row r="87" spans="2:9" ht="15.75" thickBot="1">
      <c r="B87" s="93"/>
      <c r="C87" s="33" t="s">
        <v>142</v>
      </c>
      <c r="D87" s="47" t="s">
        <v>46</v>
      </c>
      <c r="E87" s="5">
        <v>3.14</v>
      </c>
      <c r="F87" s="5">
        <v>7.52</v>
      </c>
      <c r="G87" s="2">
        <v>19.78</v>
      </c>
      <c r="H87" s="6">
        <v>150.97</v>
      </c>
      <c r="I87" s="143">
        <v>1</v>
      </c>
    </row>
    <row r="88" spans="2:9" ht="16.5" thickBot="1">
      <c r="B88" s="191" t="s">
        <v>40</v>
      </c>
      <c r="C88" s="4" t="s">
        <v>47</v>
      </c>
      <c r="D88" s="44" t="s">
        <v>48</v>
      </c>
      <c r="E88" s="145">
        <v>18.100000000000001</v>
      </c>
      <c r="F88" s="146">
        <v>14.3</v>
      </c>
      <c r="G88" s="146">
        <v>26.3</v>
      </c>
      <c r="H88" s="147">
        <v>306</v>
      </c>
      <c r="I88" s="11">
        <v>38</v>
      </c>
    </row>
    <row r="89" spans="2:9" ht="15.75" thickBot="1">
      <c r="B89" s="264"/>
      <c r="C89" s="4" t="s">
        <v>49</v>
      </c>
      <c r="D89" s="3">
        <v>200</v>
      </c>
      <c r="E89" s="5">
        <v>2.5</v>
      </c>
      <c r="F89" s="2">
        <v>2.2000000000000002</v>
      </c>
      <c r="G89" s="6">
        <v>10</v>
      </c>
      <c r="H89" s="6">
        <v>70</v>
      </c>
      <c r="I89" s="11">
        <v>74</v>
      </c>
    </row>
    <row r="90" spans="2:9" ht="16.5" thickBot="1">
      <c r="B90" s="191"/>
      <c r="C90" s="42" t="s">
        <v>23</v>
      </c>
      <c r="D90" s="3">
        <v>100</v>
      </c>
      <c r="E90" s="121">
        <v>0.4</v>
      </c>
      <c r="F90" s="121">
        <v>0.4</v>
      </c>
      <c r="G90" s="121">
        <v>9.8000000000000007</v>
      </c>
      <c r="H90" s="121">
        <v>47</v>
      </c>
      <c r="I90" s="13">
        <v>63</v>
      </c>
    </row>
    <row r="91" spans="2:9" ht="15.75" thickBot="1">
      <c r="B91" s="45" t="s">
        <v>16</v>
      </c>
      <c r="C91" s="138" t="s">
        <v>17</v>
      </c>
      <c r="D91" s="187">
        <v>550</v>
      </c>
      <c r="E91" s="135">
        <f>SUM(E87:E90)</f>
        <v>24.14</v>
      </c>
      <c r="F91" s="135">
        <f>SUM(F87:F90)</f>
        <v>24.419999999999998</v>
      </c>
      <c r="G91" s="135">
        <f>SUM(G87:G90)</f>
        <v>65.88</v>
      </c>
      <c r="H91" s="135">
        <f>SUM(H87:H90)</f>
        <v>573.97</v>
      </c>
      <c r="I91" s="45"/>
    </row>
    <row r="92" spans="2:9" ht="16.5" thickBot="1">
      <c r="B92" s="192"/>
      <c r="C92" s="219" t="s">
        <v>50</v>
      </c>
      <c r="D92" s="20" t="s">
        <v>51</v>
      </c>
      <c r="E92" s="207">
        <v>0.95</v>
      </c>
      <c r="F92" s="207">
        <v>0.15</v>
      </c>
      <c r="G92" s="207">
        <v>3.15</v>
      </c>
      <c r="H92" s="207">
        <v>18.3</v>
      </c>
      <c r="I92" s="13">
        <v>17</v>
      </c>
    </row>
    <row r="93" spans="2:9" ht="16.5" thickBot="1">
      <c r="B93" s="192"/>
      <c r="C93" s="42" t="s">
        <v>52</v>
      </c>
      <c r="D93" s="5" t="s">
        <v>53</v>
      </c>
      <c r="E93" s="8">
        <v>8.4</v>
      </c>
      <c r="F93" s="9">
        <v>9.6</v>
      </c>
      <c r="G93" s="9">
        <v>8.8000000000000007</v>
      </c>
      <c r="H93" s="10">
        <v>155</v>
      </c>
      <c r="I93" s="11">
        <v>22</v>
      </c>
    </row>
    <row r="94" spans="2:9" ht="15.75" thickBot="1">
      <c r="B94" s="188" t="s">
        <v>19</v>
      </c>
      <c r="C94" s="4" t="s">
        <v>54</v>
      </c>
      <c r="D94" s="5">
        <v>100</v>
      </c>
      <c r="E94" s="5">
        <v>11.3</v>
      </c>
      <c r="F94" s="2">
        <v>7.4</v>
      </c>
      <c r="G94" s="6">
        <v>3.9</v>
      </c>
      <c r="H94" s="6">
        <v>127.5</v>
      </c>
      <c r="I94" s="11">
        <v>42</v>
      </c>
    </row>
    <row r="95" spans="2:9" ht="15.75" thickBot="1">
      <c r="B95" s="188"/>
      <c r="C95" s="41" t="s">
        <v>55</v>
      </c>
      <c r="D95" s="2">
        <v>170</v>
      </c>
      <c r="E95" s="148">
        <v>3.45</v>
      </c>
      <c r="F95" s="148">
        <v>4.28</v>
      </c>
      <c r="G95" s="148">
        <v>27</v>
      </c>
      <c r="H95" s="72">
        <v>160.5</v>
      </c>
      <c r="I95" s="11">
        <v>60</v>
      </c>
    </row>
    <row r="96" spans="2:9" ht="15.75" thickBot="1">
      <c r="B96" s="311"/>
      <c r="C96" s="4" t="s">
        <v>154</v>
      </c>
      <c r="D96" s="201">
        <v>200</v>
      </c>
      <c r="E96" s="72">
        <v>0.5</v>
      </c>
      <c r="F96" s="72">
        <v>0</v>
      </c>
      <c r="G96" s="72">
        <v>19.8</v>
      </c>
      <c r="H96" s="72">
        <v>81</v>
      </c>
      <c r="I96" s="11" t="s">
        <v>155</v>
      </c>
    </row>
    <row r="97" spans="2:9" ht="15.75" thickBot="1">
      <c r="B97" s="311"/>
      <c r="C97" s="4" t="s">
        <v>149</v>
      </c>
      <c r="D97" s="6">
        <v>30</v>
      </c>
      <c r="E97" s="2">
        <v>2.4</v>
      </c>
      <c r="F97" s="3">
        <v>0.3</v>
      </c>
      <c r="G97" s="2">
        <v>13.8</v>
      </c>
      <c r="H97" s="6">
        <v>67.5</v>
      </c>
      <c r="I97" s="11">
        <v>89</v>
      </c>
    </row>
    <row r="98" spans="2:9" ht="15.75" thickBot="1">
      <c r="B98" s="311"/>
      <c r="C98" s="32" t="s">
        <v>146</v>
      </c>
      <c r="D98" s="6">
        <v>30</v>
      </c>
      <c r="E98" s="15">
        <v>2</v>
      </c>
      <c r="F98" s="48">
        <v>0.36</v>
      </c>
      <c r="G98" s="63">
        <v>15.87</v>
      </c>
      <c r="H98" s="14">
        <v>74.7</v>
      </c>
      <c r="I98" s="260">
        <v>90</v>
      </c>
    </row>
    <row r="99" spans="2:9" ht="15.75" thickBot="1">
      <c r="B99" s="11"/>
      <c r="C99" s="114" t="s">
        <v>22</v>
      </c>
      <c r="D99" s="49">
        <v>865</v>
      </c>
      <c r="E99" s="149">
        <f>SUM(SUM(E92:E98))</f>
        <v>28.999999999999996</v>
      </c>
      <c r="F99" s="120">
        <f>SUM(SUM(F92:F98))</f>
        <v>22.09</v>
      </c>
      <c r="G99" s="150">
        <f>SUM(SUM(G92:G98))</f>
        <v>92.320000000000007</v>
      </c>
      <c r="H99" s="150">
        <f>SUM(SUM(H92:H98))</f>
        <v>684.5</v>
      </c>
      <c r="I99" s="61"/>
    </row>
    <row r="100" spans="2:9" ht="15.75" thickBot="1">
      <c r="B100" s="2"/>
      <c r="C100" s="23" t="s">
        <v>24</v>
      </c>
      <c r="D100" s="24">
        <f>SUM(D91,D99,)</f>
        <v>1415</v>
      </c>
      <c r="E100" s="24">
        <f>SUM(E91,E99,)</f>
        <v>53.14</v>
      </c>
      <c r="F100" s="24">
        <f>SUM(F91,F99,)</f>
        <v>46.51</v>
      </c>
      <c r="G100" s="24">
        <f>SUM(G91,G99,)</f>
        <v>158.19999999999999</v>
      </c>
      <c r="H100" s="24">
        <f>SUM(H91,H99,)</f>
        <v>1258.47</v>
      </c>
      <c r="I100" s="24"/>
    </row>
    <row r="101" spans="2:9" ht="15.75" thickBot="1">
      <c r="B101" s="29"/>
      <c r="C101" s="119" t="s">
        <v>25</v>
      </c>
      <c r="D101" s="19"/>
      <c r="E101" s="25">
        <f>E100*100/77</f>
        <v>69.012987012987011</v>
      </c>
      <c r="F101" s="26">
        <f>F100*100/79</f>
        <v>58.87341772151899</v>
      </c>
      <c r="G101" s="26">
        <f>G100*100/335</f>
        <v>47.223880597014919</v>
      </c>
      <c r="H101" s="27">
        <f>H100*100/2350</f>
        <v>53.551914893617024</v>
      </c>
      <c r="I101" s="31"/>
    </row>
    <row r="102" spans="2:9">
      <c r="B102" s="123"/>
      <c r="C102" s="46"/>
      <c r="D102" s="46"/>
      <c r="E102" s="46"/>
      <c r="F102" s="46"/>
      <c r="G102" s="46"/>
      <c r="H102" s="46"/>
      <c r="I102" s="125"/>
    </row>
    <row r="103" spans="2:9" ht="15.75" thickBot="1">
      <c r="B103" s="29"/>
      <c r="C103" s="30"/>
      <c r="D103" s="144"/>
      <c r="E103" s="144"/>
      <c r="F103" s="144"/>
      <c r="G103" s="144"/>
      <c r="H103" s="144"/>
      <c r="I103" s="31"/>
    </row>
    <row r="104" spans="2:9" ht="15.75" thickBot="1">
      <c r="B104" s="300" t="s">
        <v>1</v>
      </c>
      <c r="C104" s="300" t="s">
        <v>2</v>
      </c>
      <c r="D104" s="300" t="s">
        <v>3</v>
      </c>
      <c r="E104" s="302" t="s">
        <v>4</v>
      </c>
      <c r="F104" s="303"/>
      <c r="G104" s="304"/>
      <c r="H104" s="300" t="s">
        <v>5</v>
      </c>
      <c r="I104" s="300" t="s">
        <v>6</v>
      </c>
    </row>
    <row r="105" spans="2:9" ht="15.75" thickBot="1">
      <c r="B105" s="301"/>
      <c r="C105" s="301"/>
      <c r="D105" s="301"/>
      <c r="E105" s="21" t="s">
        <v>7</v>
      </c>
      <c r="F105" s="21" t="s">
        <v>8</v>
      </c>
      <c r="G105" s="21" t="s">
        <v>9</v>
      </c>
      <c r="H105" s="301"/>
      <c r="I105" s="301"/>
    </row>
    <row r="106" spans="2:9">
      <c r="B106" s="80"/>
      <c r="C106" s="110" t="s">
        <v>16</v>
      </c>
      <c r="D106" s="296"/>
      <c r="E106" s="296"/>
      <c r="F106" s="296"/>
      <c r="G106" s="296"/>
      <c r="H106" s="296"/>
      <c r="I106" s="298"/>
    </row>
    <row r="107" spans="2:9" ht="15.75" thickBot="1">
      <c r="B107" s="52"/>
      <c r="C107" s="111" t="s">
        <v>56</v>
      </c>
      <c r="D107" s="297"/>
      <c r="E107" s="297"/>
      <c r="F107" s="297"/>
      <c r="G107" s="297"/>
      <c r="H107" s="297"/>
      <c r="I107" s="299"/>
    </row>
    <row r="108" spans="2:9" ht="16.5" thickBot="1">
      <c r="B108" s="189"/>
      <c r="C108" s="43" t="s">
        <v>57</v>
      </c>
      <c r="D108" s="5" t="s">
        <v>12</v>
      </c>
      <c r="E108" s="58">
        <v>3.21</v>
      </c>
      <c r="F108" s="58">
        <v>7.44</v>
      </c>
      <c r="G108" s="58">
        <v>16.61</v>
      </c>
      <c r="H108" s="121">
        <v>146.24</v>
      </c>
      <c r="I108" s="11">
        <v>31</v>
      </c>
    </row>
    <row r="109" spans="2:9" ht="15.75" thickBot="1">
      <c r="B109" s="189"/>
      <c r="C109" s="33" t="s">
        <v>192</v>
      </c>
      <c r="D109" s="50" t="s">
        <v>11</v>
      </c>
      <c r="E109" s="37">
        <v>3.19</v>
      </c>
      <c r="F109" s="37">
        <v>7.76</v>
      </c>
      <c r="G109" s="37">
        <v>35.549999999999997</v>
      </c>
      <c r="H109" s="2">
        <v>225</v>
      </c>
      <c r="I109" s="13">
        <v>2</v>
      </c>
    </row>
    <row r="110" spans="2:9" ht="16.5" thickBot="1">
      <c r="B110" s="310" t="s">
        <v>13</v>
      </c>
      <c r="C110" s="4" t="s">
        <v>14</v>
      </c>
      <c r="D110" s="5" t="s">
        <v>15</v>
      </c>
      <c r="E110" s="8">
        <v>0.2</v>
      </c>
      <c r="F110" s="9">
        <v>0.01</v>
      </c>
      <c r="G110" s="9">
        <v>9.9</v>
      </c>
      <c r="H110" s="10">
        <v>41</v>
      </c>
      <c r="I110" s="11">
        <v>73</v>
      </c>
    </row>
    <row r="111" spans="2:9" ht="15.75" thickBot="1">
      <c r="B111" s="310"/>
      <c r="C111" s="32" t="s">
        <v>146</v>
      </c>
      <c r="D111" s="6">
        <v>30</v>
      </c>
      <c r="E111" s="15">
        <v>2</v>
      </c>
      <c r="F111" s="48">
        <v>0.36</v>
      </c>
      <c r="G111" s="63">
        <v>15.87</v>
      </c>
      <c r="H111" s="14">
        <v>74.7</v>
      </c>
      <c r="I111" s="260">
        <v>90</v>
      </c>
    </row>
    <row r="112" spans="2:9" ht="16.5" thickBot="1">
      <c r="B112" s="310"/>
      <c r="C112" s="42" t="s">
        <v>23</v>
      </c>
      <c r="D112" s="3">
        <v>100</v>
      </c>
      <c r="E112" s="121">
        <v>0.4</v>
      </c>
      <c r="F112" s="121">
        <v>0.4</v>
      </c>
      <c r="G112" s="121">
        <v>9.8000000000000007</v>
      </c>
      <c r="H112" s="121">
        <v>47</v>
      </c>
      <c r="I112" s="13">
        <v>63</v>
      </c>
    </row>
    <row r="113" spans="2:9" ht="15.75" thickBot="1">
      <c r="B113" s="45" t="s">
        <v>16</v>
      </c>
      <c r="C113" s="114" t="s">
        <v>17</v>
      </c>
      <c r="D113" s="187">
        <v>617</v>
      </c>
      <c r="E113" s="135">
        <f>SUM(E108:E112)</f>
        <v>9.0000000000000018</v>
      </c>
      <c r="F113" s="135">
        <f>SUM(F108:F112)</f>
        <v>15.969999999999999</v>
      </c>
      <c r="G113" s="135">
        <f>SUM(G108:G112)</f>
        <v>87.72999999999999</v>
      </c>
      <c r="H113" s="135">
        <f>SUM(H108:H112)</f>
        <v>533.94000000000005</v>
      </c>
      <c r="I113" s="45"/>
    </row>
    <row r="114" spans="2:9" ht="16.5" thickBot="1">
      <c r="B114" s="192"/>
      <c r="C114" s="41" t="s">
        <v>59</v>
      </c>
      <c r="D114" s="2">
        <v>60</v>
      </c>
      <c r="E114" s="140">
        <v>1.38</v>
      </c>
      <c r="F114" s="140">
        <v>4.38</v>
      </c>
      <c r="G114" s="140">
        <v>8.6999999999999993</v>
      </c>
      <c r="H114" s="140">
        <v>80</v>
      </c>
      <c r="I114" s="13">
        <v>9</v>
      </c>
    </row>
    <row r="115" spans="2:9" ht="16.5" thickBot="1">
      <c r="B115" s="192"/>
      <c r="C115" s="4" t="s">
        <v>60</v>
      </c>
      <c r="D115" s="2" t="s">
        <v>61</v>
      </c>
      <c r="E115" s="140">
        <v>1.95</v>
      </c>
      <c r="F115" s="140">
        <v>5.6</v>
      </c>
      <c r="G115" s="140">
        <v>13.6</v>
      </c>
      <c r="H115" s="141">
        <v>113</v>
      </c>
      <c r="I115" s="11">
        <v>24</v>
      </c>
    </row>
    <row r="116" spans="2:9" ht="16.5" thickBot="1">
      <c r="B116" s="188" t="s">
        <v>19</v>
      </c>
      <c r="C116" s="224" t="s">
        <v>62</v>
      </c>
      <c r="D116" s="11">
        <v>100</v>
      </c>
      <c r="E116" s="140">
        <v>14.8</v>
      </c>
      <c r="F116" s="140">
        <v>12.3</v>
      </c>
      <c r="G116" s="140">
        <v>3.3</v>
      </c>
      <c r="H116" s="141">
        <v>183</v>
      </c>
      <c r="I116" s="11">
        <v>47</v>
      </c>
    </row>
    <row r="117" spans="2:9" ht="15.75" thickBot="1">
      <c r="B117" s="311"/>
      <c r="C117" s="252" t="s">
        <v>63</v>
      </c>
      <c r="D117" s="6">
        <v>150</v>
      </c>
      <c r="E117" s="148">
        <v>3.6</v>
      </c>
      <c r="F117" s="148">
        <v>4.5</v>
      </c>
      <c r="G117" s="148">
        <v>37</v>
      </c>
      <c r="H117" s="72">
        <v>203</v>
      </c>
      <c r="I117" s="11">
        <v>56</v>
      </c>
    </row>
    <row r="118" spans="2:9" ht="15.75" thickBot="1">
      <c r="B118" s="311"/>
      <c r="C118" s="4" t="s">
        <v>64</v>
      </c>
      <c r="D118" s="2">
        <v>200</v>
      </c>
      <c r="E118" s="151">
        <v>0.1</v>
      </c>
      <c r="F118" s="148" t="s">
        <v>65</v>
      </c>
      <c r="G118" s="148">
        <v>23.7</v>
      </c>
      <c r="H118" s="72">
        <v>95</v>
      </c>
      <c r="I118" s="13">
        <v>68</v>
      </c>
    </row>
    <row r="119" spans="2:9" ht="15.75" thickBot="1">
      <c r="B119" s="311"/>
      <c r="C119" s="4" t="s">
        <v>149</v>
      </c>
      <c r="D119" s="6">
        <v>30</v>
      </c>
      <c r="E119" s="2">
        <v>2.4</v>
      </c>
      <c r="F119" s="3">
        <v>0.3</v>
      </c>
      <c r="G119" s="2">
        <v>13.8</v>
      </c>
      <c r="H119" s="6">
        <v>67.5</v>
      </c>
      <c r="I119" s="11">
        <v>89</v>
      </c>
    </row>
    <row r="120" spans="2:9" ht="15.75" thickBot="1">
      <c r="B120" s="312"/>
      <c r="C120" s="32" t="s">
        <v>146</v>
      </c>
      <c r="D120" s="14">
        <v>30</v>
      </c>
      <c r="E120" s="15">
        <v>2</v>
      </c>
      <c r="F120" s="16">
        <v>0.36</v>
      </c>
      <c r="G120" s="17">
        <v>15.87</v>
      </c>
      <c r="H120" s="18">
        <v>74.7</v>
      </c>
      <c r="I120" s="192">
        <v>90</v>
      </c>
    </row>
    <row r="121" spans="2:9" ht="15.75" thickBot="1">
      <c r="B121" s="35"/>
      <c r="C121" s="122" t="s">
        <v>22</v>
      </c>
      <c r="D121" s="49">
        <v>780</v>
      </c>
      <c r="E121" s="149">
        <f>SUM(SUM(E114:E120))</f>
        <v>26.230000000000004</v>
      </c>
      <c r="F121" s="120">
        <f>SUM(SUM(F114:F120))</f>
        <v>27.44</v>
      </c>
      <c r="G121" s="150">
        <f>SUM(SUM(G114:G120))</f>
        <v>115.97</v>
      </c>
      <c r="H121" s="150">
        <f>SUM(SUM(H114:H120))</f>
        <v>816.2</v>
      </c>
      <c r="I121" s="54"/>
    </row>
    <row r="122" spans="2:9" ht="15.75" thickBot="1">
      <c r="B122" s="2"/>
      <c r="C122" s="23" t="s">
        <v>24</v>
      </c>
      <c r="D122" s="52">
        <f>SUM(D113,D121,)</f>
        <v>1397</v>
      </c>
      <c r="E122" s="52">
        <f>SUM(E113,E121,)</f>
        <v>35.230000000000004</v>
      </c>
      <c r="F122" s="52">
        <f t="shared" ref="F122:H122" si="1">SUM(F113,F121,)</f>
        <v>43.41</v>
      </c>
      <c r="G122" s="52">
        <f t="shared" si="1"/>
        <v>203.7</v>
      </c>
      <c r="H122" s="52">
        <f t="shared" si="1"/>
        <v>1350.14</v>
      </c>
      <c r="I122" s="24"/>
    </row>
    <row r="123" spans="2:9" ht="15.75" thickBot="1">
      <c r="B123" s="29"/>
      <c r="C123" s="119" t="s">
        <v>25</v>
      </c>
      <c r="D123" s="124"/>
      <c r="E123" s="25">
        <f>E122*100/77</f>
        <v>45.753246753246756</v>
      </c>
      <c r="F123" s="26">
        <f>F122*100/79</f>
        <v>54.949367088607595</v>
      </c>
      <c r="G123" s="26">
        <f>G122*100/335</f>
        <v>60.805970149253731</v>
      </c>
      <c r="H123" s="27">
        <f>H122*100/2350</f>
        <v>57.452765957446807</v>
      </c>
      <c r="I123" s="31"/>
    </row>
    <row r="124" spans="2:9" ht="15.75" thickBot="1">
      <c r="B124" s="29"/>
      <c r="C124" s="30"/>
      <c r="D124" s="144"/>
      <c r="E124" s="144"/>
      <c r="F124" s="144"/>
      <c r="G124" s="144"/>
      <c r="H124" s="144"/>
      <c r="I124" s="31"/>
    </row>
    <row r="125" spans="2:9" ht="15.75" thickBot="1">
      <c r="B125" s="300" t="s">
        <v>1</v>
      </c>
      <c r="C125" s="300" t="s">
        <v>2</v>
      </c>
      <c r="D125" s="300" t="s">
        <v>3</v>
      </c>
      <c r="E125" s="302" t="s">
        <v>4</v>
      </c>
      <c r="F125" s="303"/>
      <c r="G125" s="304"/>
      <c r="H125" s="300" t="s">
        <v>5</v>
      </c>
      <c r="I125" s="300" t="s">
        <v>6</v>
      </c>
    </row>
    <row r="126" spans="2:9" ht="15.75" thickBot="1">
      <c r="B126" s="301"/>
      <c r="C126" s="301"/>
      <c r="D126" s="301"/>
      <c r="E126" s="21" t="s">
        <v>7</v>
      </c>
      <c r="F126" s="21" t="s">
        <v>8</v>
      </c>
      <c r="G126" s="21" t="s">
        <v>9</v>
      </c>
      <c r="H126" s="301"/>
      <c r="I126" s="301"/>
    </row>
    <row r="127" spans="2:9">
      <c r="B127" s="80"/>
      <c r="C127" s="110" t="s">
        <v>16</v>
      </c>
      <c r="D127" s="296"/>
      <c r="E127" s="296"/>
      <c r="F127" s="296"/>
      <c r="G127" s="296"/>
      <c r="H127" s="296"/>
      <c r="I127" s="298"/>
    </row>
    <row r="128" spans="2:9" ht="15.75" thickBot="1">
      <c r="B128" s="52"/>
      <c r="C128" s="111" t="s">
        <v>66</v>
      </c>
      <c r="D128" s="297"/>
      <c r="E128" s="297"/>
      <c r="F128" s="297"/>
      <c r="G128" s="297"/>
      <c r="H128" s="297"/>
      <c r="I128" s="299"/>
    </row>
    <row r="129" spans="2:9" ht="15.75" thickBot="1">
      <c r="B129" s="35"/>
      <c r="C129" s="33" t="s">
        <v>67</v>
      </c>
      <c r="D129" s="53" t="s">
        <v>176</v>
      </c>
      <c r="E129" s="226">
        <v>12.8</v>
      </c>
      <c r="F129" s="34">
        <v>8.5</v>
      </c>
      <c r="G129" s="34">
        <v>10.6</v>
      </c>
      <c r="H129" s="227">
        <v>187.1</v>
      </c>
      <c r="I129" s="11">
        <v>44</v>
      </c>
    </row>
    <row r="130" spans="2:9" ht="16.5" thickBot="1">
      <c r="B130" s="192"/>
      <c r="C130" s="224" t="s">
        <v>68</v>
      </c>
      <c r="D130" s="54">
        <v>100</v>
      </c>
      <c r="E130" s="207">
        <v>2.2000000000000002</v>
      </c>
      <c r="F130" s="207">
        <v>3.4</v>
      </c>
      <c r="G130" s="207">
        <v>12.1</v>
      </c>
      <c r="H130" s="228">
        <v>88</v>
      </c>
      <c r="I130" s="11">
        <v>59</v>
      </c>
    </row>
    <row r="131" spans="2:9" ht="15.75" thickBot="1">
      <c r="B131" s="192"/>
      <c r="C131" s="55" t="s">
        <v>175</v>
      </c>
      <c r="D131" s="5">
        <v>100</v>
      </c>
      <c r="E131" s="56">
        <v>0.8</v>
      </c>
      <c r="F131" s="56">
        <v>0.4</v>
      </c>
      <c r="G131" s="56">
        <v>7.5</v>
      </c>
      <c r="H131" s="51">
        <v>38</v>
      </c>
      <c r="I131" s="11">
        <v>63</v>
      </c>
    </row>
    <row r="132" spans="2:9" ht="16.5" thickBot="1">
      <c r="B132" s="188" t="s">
        <v>40</v>
      </c>
      <c r="C132" s="4" t="s">
        <v>30</v>
      </c>
      <c r="D132" s="229">
        <v>200</v>
      </c>
      <c r="E132" s="230">
        <v>3.28</v>
      </c>
      <c r="F132" s="152">
        <v>3.08</v>
      </c>
      <c r="G132" s="152">
        <v>9.19</v>
      </c>
      <c r="H132" s="152">
        <v>77.52</v>
      </c>
      <c r="I132" s="13">
        <v>77</v>
      </c>
    </row>
    <row r="133" spans="2:9" ht="15.75" thickBot="1">
      <c r="B133" s="188"/>
      <c r="C133" s="32" t="s">
        <v>146</v>
      </c>
      <c r="D133" s="6">
        <v>30</v>
      </c>
      <c r="E133" s="15">
        <v>2</v>
      </c>
      <c r="F133" s="48">
        <v>0.36</v>
      </c>
      <c r="G133" s="63">
        <v>15.87</v>
      </c>
      <c r="H133" s="14">
        <v>74.7</v>
      </c>
      <c r="I133" s="260">
        <v>90</v>
      </c>
    </row>
    <row r="134" spans="2:9" ht="15.75" thickBot="1">
      <c r="B134" s="45" t="s">
        <v>16</v>
      </c>
      <c r="C134" s="122" t="s">
        <v>17</v>
      </c>
      <c r="D134" s="179">
        <v>545</v>
      </c>
      <c r="E134" s="150">
        <f>SUM(SUM(E129:E133))</f>
        <v>21.080000000000002</v>
      </c>
      <c r="F134" s="150">
        <f>SUM(SUM(F129:F133))</f>
        <v>15.74</v>
      </c>
      <c r="G134" s="150">
        <f>SUM(SUM(G129:G133))</f>
        <v>55.26</v>
      </c>
      <c r="H134" s="150">
        <f>SUM(H129:H133)</f>
        <v>465.32</v>
      </c>
      <c r="I134" s="45"/>
    </row>
    <row r="135" spans="2:9" ht="16.5" thickBot="1">
      <c r="B135" s="189"/>
      <c r="C135" s="33" t="s">
        <v>193</v>
      </c>
      <c r="D135" s="6">
        <v>80</v>
      </c>
      <c r="E135" s="140">
        <v>0.7</v>
      </c>
      <c r="F135" s="140">
        <v>4.0999999999999996</v>
      </c>
      <c r="G135" s="140">
        <v>2.5</v>
      </c>
      <c r="H135" s="140">
        <v>49.9</v>
      </c>
      <c r="I135" s="260" t="s">
        <v>167</v>
      </c>
    </row>
    <row r="136" spans="2:9" ht="16.5" thickBot="1">
      <c r="B136" s="189"/>
      <c r="C136" s="4" t="s">
        <v>70</v>
      </c>
      <c r="D136" s="6" t="s">
        <v>61</v>
      </c>
      <c r="E136" s="140">
        <v>1.7</v>
      </c>
      <c r="F136" s="140">
        <v>5.4</v>
      </c>
      <c r="G136" s="140">
        <v>10.6</v>
      </c>
      <c r="H136" s="141">
        <v>98</v>
      </c>
      <c r="I136" s="11">
        <v>19</v>
      </c>
    </row>
    <row r="137" spans="2:9" ht="16.5" thickBot="1">
      <c r="B137" s="191" t="s">
        <v>19</v>
      </c>
      <c r="C137" s="4" t="s">
        <v>71</v>
      </c>
      <c r="D137" s="6" t="s">
        <v>72</v>
      </c>
      <c r="E137" s="231">
        <v>12.4340568</v>
      </c>
      <c r="F137" s="231">
        <v>7.9166207999999996</v>
      </c>
      <c r="G137" s="231">
        <v>5.2934700000000001</v>
      </c>
      <c r="H137" s="233">
        <v>142.19999999999999</v>
      </c>
      <c r="I137" s="11">
        <v>48</v>
      </c>
    </row>
    <row r="138" spans="2:9" ht="15.75" thickBot="1">
      <c r="B138" s="191"/>
      <c r="C138" s="41" t="s">
        <v>73</v>
      </c>
      <c r="D138" s="37">
        <v>150</v>
      </c>
      <c r="E138" s="37">
        <v>4.2</v>
      </c>
      <c r="F138" s="20">
        <v>5</v>
      </c>
      <c r="G138" s="38">
        <v>22.3</v>
      </c>
      <c r="H138" s="38">
        <v>151</v>
      </c>
      <c r="I138" s="11">
        <v>55</v>
      </c>
    </row>
    <row r="139" spans="2:9" ht="16.5" thickBot="1">
      <c r="B139" s="191"/>
      <c r="C139" s="4" t="s">
        <v>161</v>
      </c>
      <c r="D139" s="72">
        <v>200</v>
      </c>
      <c r="E139" s="207">
        <v>0.14000000000000001</v>
      </c>
      <c r="F139" s="207">
        <v>7.0000000000000007E-2</v>
      </c>
      <c r="G139" s="207">
        <v>11.1</v>
      </c>
      <c r="H139" s="208">
        <v>46</v>
      </c>
      <c r="I139" s="11">
        <v>67</v>
      </c>
    </row>
    <row r="140" spans="2:9" ht="15.75" thickBot="1">
      <c r="B140" s="308"/>
      <c r="C140" s="4" t="s">
        <v>149</v>
      </c>
      <c r="D140" s="6">
        <v>50</v>
      </c>
      <c r="E140" s="2">
        <v>4</v>
      </c>
      <c r="F140" s="3">
        <v>0.5</v>
      </c>
      <c r="G140" s="2">
        <v>23</v>
      </c>
      <c r="H140" s="6">
        <v>112.5</v>
      </c>
      <c r="I140" s="11">
        <v>89</v>
      </c>
    </row>
    <row r="141" spans="2:9" ht="15.75" thickBot="1">
      <c r="B141" s="308"/>
      <c r="C141" s="32" t="s">
        <v>146</v>
      </c>
      <c r="D141" s="3">
        <v>40</v>
      </c>
      <c r="E141" s="5">
        <v>2.66</v>
      </c>
      <c r="F141" s="2">
        <v>0.48</v>
      </c>
      <c r="G141" s="6">
        <v>21.16</v>
      </c>
      <c r="H141" s="6">
        <v>99.6</v>
      </c>
      <c r="I141" s="193">
        <v>90</v>
      </c>
    </row>
    <row r="142" spans="2:9" ht="15.75" thickBot="1">
      <c r="B142" s="11"/>
      <c r="C142" s="134" t="s">
        <v>22</v>
      </c>
      <c r="D142" s="180">
        <v>820</v>
      </c>
      <c r="E142" s="181">
        <f>SUM(SUM(E135:E141))</f>
        <v>25.834056800000003</v>
      </c>
      <c r="F142" s="182">
        <f>SUM(SUM(F135:F141))</f>
        <v>23.466620800000001</v>
      </c>
      <c r="G142" s="183">
        <f>SUM(SUM(G135:G141))</f>
        <v>95.95347000000001</v>
      </c>
      <c r="H142" s="183">
        <f>SUM(SUM(H135:H141))</f>
        <v>699.2</v>
      </c>
      <c r="I142" s="143"/>
    </row>
    <row r="143" spans="2:9" ht="15.75" thickBot="1">
      <c r="B143" s="2"/>
      <c r="C143" s="23" t="s">
        <v>24</v>
      </c>
      <c r="D143" s="267">
        <f>SUM(D134,D142,)</f>
        <v>1365</v>
      </c>
      <c r="E143" s="57">
        <f>SUM(E134,E142,)</f>
        <v>46.914056800000004</v>
      </c>
      <c r="F143" s="57">
        <f t="shared" ref="F143:H143" si="2">SUM(F134,F142,)</f>
        <v>39.206620800000003</v>
      </c>
      <c r="G143" s="57">
        <f t="shared" si="2"/>
        <v>151.21347</v>
      </c>
      <c r="H143" s="57">
        <f t="shared" si="2"/>
        <v>1164.52</v>
      </c>
      <c r="I143" s="24"/>
    </row>
    <row r="144" spans="2:9" ht="15.75" thickBot="1">
      <c r="B144" s="29"/>
      <c r="C144" s="119" t="s">
        <v>25</v>
      </c>
      <c r="D144" s="124"/>
      <c r="E144" s="25">
        <f>E143*100/77</f>
        <v>60.927346493506505</v>
      </c>
      <c r="F144" s="26">
        <f>F143*100/79</f>
        <v>49.628633924050639</v>
      </c>
      <c r="G144" s="26">
        <f>G143*100/335</f>
        <v>45.138349253731342</v>
      </c>
      <c r="H144" s="27">
        <f>H143*100/2350</f>
        <v>49.554042553191486</v>
      </c>
      <c r="I144" s="31"/>
    </row>
    <row r="145" spans="2:9">
      <c r="B145" s="29"/>
      <c r="C145" s="30"/>
      <c r="D145" s="29"/>
      <c r="E145" s="31"/>
      <c r="F145" s="31"/>
      <c r="G145" s="31"/>
      <c r="H145" s="31"/>
      <c r="I145" s="31"/>
    </row>
    <row r="146" spans="2:9" ht="15.75" thickBot="1">
      <c r="B146" s="29"/>
      <c r="C146" s="30"/>
      <c r="D146" s="144"/>
      <c r="E146" s="144"/>
      <c r="F146" s="144"/>
      <c r="G146" s="144"/>
      <c r="H146" s="144"/>
      <c r="I146" s="31"/>
    </row>
    <row r="147" spans="2:9" ht="15.75" thickBot="1">
      <c r="B147" s="300" t="s">
        <v>1</v>
      </c>
      <c r="C147" s="300" t="s">
        <v>2</v>
      </c>
      <c r="D147" s="300" t="s">
        <v>3</v>
      </c>
      <c r="E147" s="302" t="s">
        <v>4</v>
      </c>
      <c r="F147" s="303"/>
      <c r="G147" s="304"/>
      <c r="H147" s="300" t="s">
        <v>5</v>
      </c>
      <c r="I147" s="300" t="s">
        <v>6</v>
      </c>
    </row>
    <row r="148" spans="2:9" ht="15.75" thickBot="1">
      <c r="B148" s="301"/>
      <c r="C148" s="301"/>
      <c r="D148" s="301"/>
      <c r="E148" s="21" t="s">
        <v>7</v>
      </c>
      <c r="F148" s="21" t="s">
        <v>8</v>
      </c>
      <c r="G148" s="21" t="s">
        <v>9</v>
      </c>
      <c r="H148" s="301"/>
      <c r="I148" s="301"/>
    </row>
    <row r="149" spans="2:9">
      <c r="B149" s="80"/>
      <c r="C149" s="110" t="s">
        <v>16</v>
      </c>
      <c r="D149" s="296"/>
      <c r="E149" s="296"/>
      <c r="F149" s="296"/>
      <c r="G149" s="296"/>
      <c r="H149" s="296"/>
      <c r="I149" s="298"/>
    </row>
    <row r="150" spans="2:9" ht="15" customHeight="1" thickBot="1">
      <c r="B150" s="52"/>
      <c r="C150" s="128" t="s">
        <v>74</v>
      </c>
      <c r="D150" s="297"/>
      <c r="E150" s="297"/>
      <c r="F150" s="297"/>
      <c r="G150" s="297"/>
      <c r="H150" s="297"/>
      <c r="I150" s="299"/>
    </row>
    <row r="151" spans="2:9" ht="15.75" thickBot="1">
      <c r="B151" s="189"/>
      <c r="C151" s="33" t="s">
        <v>75</v>
      </c>
      <c r="D151" s="6" t="s">
        <v>29</v>
      </c>
      <c r="E151" s="58">
        <v>11.1</v>
      </c>
      <c r="F151" s="59">
        <v>15</v>
      </c>
      <c r="G151" s="59">
        <v>5.2</v>
      </c>
      <c r="H151" s="59">
        <v>201</v>
      </c>
      <c r="I151" s="11">
        <v>36</v>
      </c>
    </row>
    <row r="152" spans="2:9" ht="15.75" thickBot="1">
      <c r="B152" s="191" t="s">
        <v>40</v>
      </c>
      <c r="C152" s="4" t="s">
        <v>194</v>
      </c>
      <c r="D152" s="6" t="s">
        <v>11</v>
      </c>
      <c r="E152" s="3">
        <v>7.46</v>
      </c>
      <c r="F152" s="2">
        <v>14</v>
      </c>
      <c r="G152" s="3">
        <v>20.9</v>
      </c>
      <c r="H152" s="2">
        <v>239.5</v>
      </c>
      <c r="I152" s="11">
        <v>3</v>
      </c>
    </row>
    <row r="153" spans="2:9" ht="16.5" thickBot="1">
      <c r="B153" s="189"/>
      <c r="C153" s="210" t="s">
        <v>38</v>
      </c>
      <c r="D153" s="61">
        <v>60</v>
      </c>
      <c r="E153" s="121">
        <v>0.78</v>
      </c>
      <c r="F153" s="9">
        <v>0.1</v>
      </c>
      <c r="G153" s="9">
        <v>3</v>
      </c>
      <c r="H153" s="10">
        <v>15.6</v>
      </c>
      <c r="I153" s="11">
        <v>18</v>
      </c>
    </row>
    <row r="154" spans="2:9" ht="15.75" thickBot="1">
      <c r="B154" s="189"/>
      <c r="C154" s="4" t="s">
        <v>41</v>
      </c>
      <c r="D154" s="6">
        <v>200</v>
      </c>
      <c r="E154" s="58">
        <v>3.1</v>
      </c>
      <c r="F154" s="59">
        <v>3</v>
      </c>
      <c r="G154" s="59">
        <v>14.3</v>
      </c>
      <c r="H154" s="59">
        <v>95</v>
      </c>
      <c r="I154" s="11">
        <v>75</v>
      </c>
    </row>
    <row r="155" spans="2:9" ht="15.75" thickBot="1">
      <c r="B155" s="191"/>
      <c r="C155" s="32" t="s">
        <v>146</v>
      </c>
      <c r="D155" s="14">
        <v>30</v>
      </c>
      <c r="E155" s="15">
        <v>2</v>
      </c>
      <c r="F155" s="16">
        <v>0.36</v>
      </c>
      <c r="G155" s="17">
        <v>15.87</v>
      </c>
      <c r="H155" s="18">
        <v>74.7</v>
      </c>
      <c r="I155" s="260">
        <v>90</v>
      </c>
    </row>
    <row r="156" spans="2:9" ht="15.75" thickBot="1">
      <c r="B156" s="45" t="s">
        <v>16</v>
      </c>
      <c r="C156" s="138" t="s">
        <v>17</v>
      </c>
      <c r="D156" s="187">
        <v>515</v>
      </c>
      <c r="E156" s="135">
        <f>SUM(E151:E155)</f>
        <v>24.44</v>
      </c>
      <c r="F156" s="135">
        <f>SUM(F151:F155)</f>
        <v>32.46</v>
      </c>
      <c r="G156" s="135">
        <f>SUM(G151:G155)</f>
        <v>59.269999999999996</v>
      </c>
      <c r="H156" s="135">
        <f>SUM(H151:H155)</f>
        <v>625.80000000000007</v>
      </c>
      <c r="I156" s="45"/>
    </row>
    <row r="157" spans="2:9" ht="30.75" thickBot="1">
      <c r="B157" s="136"/>
      <c r="C157" s="60" t="s">
        <v>77</v>
      </c>
      <c r="D157" s="53" t="s">
        <v>78</v>
      </c>
      <c r="E157" s="140">
        <v>0.96</v>
      </c>
      <c r="F157" s="140">
        <v>3.7</v>
      </c>
      <c r="G157" s="140">
        <v>5.7</v>
      </c>
      <c r="H157" s="141">
        <v>60</v>
      </c>
      <c r="I157" s="11">
        <v>11</v>
      </c>
    </row>
    <row r="158" spans="2:9" ht="16.5" thickBot="1">
      <c r="B158" s="189"/>
      <c r="C158" s="4" t="s">
        <v>165</v>
      </c>
      <c r="D158" s="6">
        <v>200</v>
      </c>
      <c r="E158" s="207">
        <v>4.9400000000000004</v>
      </c>
      <c r="F158" s="207">
        <v>6.22</v>
      </c>
      <c r="G158" s="207">
        <v>11.24</v>
      </c>
      <c r="H158" s="208">
        <v>120.6</v>
      </c>
      <c r="I158" s="11" t="s">
        <v>166</v>
      </c>
    </row>
    <row r="159" spans="2:9" ht="15.75" thickBot="1">
      <c r="B159" s="191" t="s">
        <v>19</v>
      </c>
      <c r="C159" s="42" t="s">
        <v>163</v>
      </c>
      <c r="D159" s="6">
        <v>200</v>
      </c>
      <c r="E159" s="234">
        <v>23.52</v>
      </c>
      <c r="F159" s="201">
        <v>24.08</v>
      </c>
      <c r="G159" s="72">
        <v>26.4</v>
      </c>
      <c r="H159" s="72">
        <v>416.2</v>
      </c>
      <c r="I159" s="11" t="s">
        <v>164</v>
      </c>
    </row>
    <row r="160" spans="2:9" ht="15.75" thickBot="1">
      <c r="B160" s="191"/>
      <c r="C160" s="4" t="s">
        <v>79</v>
      </c>
      <c r="D160" s="209">
        <v>200</v>
      </c>
      <c r="E160" s="209">
        <v>0.17</v>
      </c>
      <c r="F160" s="209"/>
      <c r="G160" s="209">
        <v>11</v>
      </c>
      <c r="H160" s="130">
        <v>45</v>
      </c>
      <c r="I160" s="11">
        <v>81</v>
      </c>
    </row>
    <row r="161" spans="2:9" ht="15.75" thickBot="1">
      <c r="B161" s="308"/>
      <c r="C161" s="41" t="s">
        <v>149</v>
      </c>
      <c r="D161" s="6">
        <v>30</v>
      </c>
      <c r="E161" s="2">
        <v>2.4</v>
      </c>
      <c r="F161" s="3">
        <v>0.3</v>
      </c>
      <c r="G161" s="2">
        <v>13.8</v>
      </c>
      <c r="H161" s="6">
        <v>67.5</v>
      </c>
      <c r="I161" s="11">
        <v>89</v>
      </c>
    </row>
    <row r="162" spans="2:9" ht="15.75" thickBot="1">
      <c r="B162" s="309"/>
      <c r="C162" s="32" t="s">
        <v>146</v>
      </c>
      <c r="D162" s="3">
        <v>20</v>
      </c>
      <c r="E162" s="5">
        <v>1.3</v>
      </c>
      <c r="F162" s="2">
        <v>0.24</v>
      </c>
      <c r="G162" s="6">
        <v>10.6</v>
      </c>
      <c r="H162" s="6">
        <v>49.8</v>
      </c>
      <c r="I162" s="192">
        <v>90</v>
      </c>
    </row>
    <row r="163" spans="2:9" ht="15.75" thickBot="1">
      <c r="B163" s="11"/>
      <c r="C163" s="119" t="s">
        <v>22</v>
      </c>
      <c r="D163" s="49">
        <v>710</v>
      </c>
      <c r="E163" s="149">
        <f>SUM(SUM(E157:E162))</f>
        <v>33.29</v>
      </c>
      <c r="F163" s="120">
        <f>SUM(SUM(F157:F162))</f>
        <v>34.54</v>
      </c>
      <c r="G163" s="150">
        <f>SUM(SUM(G157:G162))</f>
        <v>78.739999999999995</v>
      </c>
      <c r="H163" s="150">
        <f>SUM(SUM(H157:H162))</f>
        <v>759.09999999999991</v>
      </c>
      <c r="I163" s="61"/>
    </row>
    <row r="164" spans="2:9" ht="15.75" thickBot="1">
      <c r="B164" s="2"/>
      <c r="C164" s="23" t="s">
        <v>24</v>
      </c>
      <c r="D164" s="24">
        <f>SUM(D156,D163,)</f>
        <v>1225</v>
      </c>
      <c r="E164" s="24">
        <f>SUM(E156,E163,)</f>
        <v>57.730000000000004</v>
      </c>
      <c r="F164" s="24">
        <f>SUM(F156,F163,)</f>
        <v>67</v>
      </c>
      <c r="G164" s="24">
        <f t="shared" ref="G164:H164" si="3">SUM(G156,G163,)</f>
        <v>138.01</v>
      </c>
      <c r="H164" s="24">
        <f t="shared" si="3"/>
        <v>1384.9</v>
      </c>
      <c r="I164" s="24"/>
    </row>
    <row r="165" spans="2:9" ht="15.75" thickBot="1">
      <c r="B165" s="29"/>
      <c r="C165" s="119" t="s">
        <v>25</v>
      </c>
      <c r="D165" s="124"/>
      <c r="E165" s="25">
        <f>E164*100/77</f>
        <v>74.974025974025977</v>
      </c>
      <c r="F165" s="26">
        <f>F164*100/79</f>
        <v>84.810126582278485</v>
      </c>
      <c r="G165" s="26">
        <f>G164*100/335</f>
        <v>41.197014925373132</v>
      </c>
      <c r="H165" s="27">
        <f>H164*100/2350</f>
        <v>58.931914893617019</v>
      </c>
      <c r="I165" s="31"/>
    </row>
    <row r="166" spans="2:9" ht="15.75" thickBot="1">
      <c r="B166" s="29"/>
      <c r="C166" s="30"/>
      <c r="D166" s="144"/>
      <c r="E166" s="144"/>
      <c r="F166" s="144"/>
      <c r="G166" s="144"/>
      <c r="H166" s="144"/>
      <c r="I166" s="31"/>
    </row>
    <row r="167" spans="2:9" ht="15.75" thickBot="1">
      <c r="B167" s="300" t="s">
        <v>1</v>
      </c>
      <c r="C167" s="300" t="s">
        <v>2</v>
      </c>
      <c r="D167" s="300" t="s">
        <v>3</v>
      </c>
      <c r="E167" s="302" t="s">
        <v>4</v>
      </c>
      <c r="F167" s="303"/>
      <c r="G167" s="304"/>
      <c r="H167" s="300" t="s">
        <v>5</v>
      </c>
      <c r="I167" s="300" t="s">
        <v>6</v>
      </c>
    </row>
    <row r="168" spans="2:9" ht="15.75" thickBot="1">
      <c r="B168" s="301"/>
      <c r="C168" s="301"/>
      <c r="D168" s="301"/>
      <c r="E168" s="21" t="s">
        <v>7</v>
      </c>
      <c r="F168" s="21" t="s">
        <v>8</v>
      </c>
      <c r="G168" s="21" t="s">
        <v>9</v>
      </c>
      <c r="H168" s="301"/>
      <c r="I168" s="301"/>
    </row>
    <row r="169" spans="2:9">
      <c r="B169" s="80"/>
      <c r="C169" s="110" t="s">
        <v>16</v>
      </c>
      <c r="D169" s="296"/>
      <c r="E169" s="296"/>
      <c r="F169" s="296"/>
      <c r="G169" s="296"/>
      <c r="H169" s="296"/>
      <c r="I169" s="298"/>
    </row>
    <row r="170" spans="2:9" ht="15.75" thickBot="1">
      <c r="B170" s="52"/>
      <c r="C170" s="128" t="s">
        <v>80</v>
      </c>
      <c r="D170" s="305"/>
      <c r="E170" s="305"/>
      <c r="F170" s="305"/>
      <c r="G170" s="305"/>
      <c r="H170" s="305"/>
      <c r="I170" s="299"/>
    </row>
    <row r="171" spans="2:9" ht="15.75" thickBot="1">
      <c r="B171" s="93"/>
      <c r="C171" s="129" t="s">
        <v>81</v>
      </c>
      <c r="D171" s="61">
        <v>60</v>
      </c>
      <c r="E171" s="11">
        <v>2.58</v>
      </c>
      <c r="F171" s="11">
        <v>10.46</v>
      </c>
      <c r="G171" s="153">
        <v>2.77</v>
      </c>
      <c r="H171" s="11">
        <v>115.52</v>
      </c>
      <c r="I171" s="131">
        <v>14</v>
      </c>
    </row>
    <row r="172" spans="2:9" ht="16.5" thickBot="1">
      <c r="B172" s="189"/>
      <c r="C172" s="4" t="s">
        <v>82</v>
      </c>
      <c r="D172" s="235">
        <v>150</v>
      </c>
      <c r="E172" s="72">
        <v>8.15</v>
      </c>
      <c r="F172" s="72">
        <v>4.13</v>
      </c>
      <c r="G172" s="72">
        <v>33.409999999999997</v>
      </c>
      <c r="H172" s="72">
        <v>203.5</v>
      </c>
      <c r="I172" s="11">
        <v>34</v>
      </c>
    </row>
    <row r="173" spans="2:9" ht="15.75" thickBot="1">
      <c r="B173" s="191" t="s">
        <v>40</v>
      </c>
      <c r="C173" s="4" t="s">
        <v>49</v>
      </c>
      <c r="D173" s="3">
        <v>200</v>
      </c>
      <c r="E173" s="5">
        <v>2.5</v>
      </c>
      <c r="F173" s="2">
        <v>2.2000000000000002</v>
      </c>
      <c r="G173" s="6">
        <v>10</v>
      </c>
      <c r="H173" s="6">
        <v>70</v>
      </c>
      <c r="I173" s="11">
        <v>74</v>
      </c>
    </row>
    <row r="174" spans="2:9" ht="15.75" thickBot="1">
      <c r="B174" s="191"/>
      <c r="C174" s="41" t="s">
        <v>149</v>
      </c>
      <c r="D174" s="6">
        <v>30</v>
      </c>
      <c r="E174" s="2">
        <v>2.4</v>
      </c>
      <c r="F174" s="3">
        <v>0.3</v>
      </c>
      <c r="G174" s="2">
        <v>13.8</v>
      </c>
      <c r="H174" s="6">
        <v>67.5</v>
      </c>
      <c r="I174" s="11">
        <v>89</v>
      </c>
    </row>
    <row r="175" spans="2:9" ht="15.75" thickBot="1">
      <c r="B175" s="191"/>
      <c r="C175" s="4" t="s">
        <v>146</v>
      </c>
      <c r="D175" s="6">
        <v>30</v>
      </c>
      <c r="E175" s="15">
        <v>2</v>
      </c>
      <c r="F175" s="48">
        <v>0.36</v>
      </c>
      <c r="G175" s="63">
        <v>15.87</v>
      </c>
      <c r="H175" s="14">
        <v>74.7</v>
      </c>
      <c r="I175" s="11">
        <v>90</v>
      </c>
    </row>
    <row r="176" spans="2:9" ht="15.75" thickBot="1">
      <c r="B176" s="142"/>
      <c r="C176" s="62" t="s">
        <v>150</v>
      </c>
      <c r="D176" s="14">
        <v>100</v>
      </c>
      <c r="E176" s="131">
        <v>0.8</v>
      </c>
      <c r="F176" s="131">
        <v>0.2</v>
      </c>
      <c r="G176" s="131">
        <v>5.8</v>
      </c>
      <c r="H176" s="131">
        <v>38</v>
      </c>
      <c r="I176" s="261">
        <v>63</v>
      </c>
    </row>
    <row r="177" spans="2:9" ht="15.75" thickBot="1">
      <c r="B177" s="45" t="s">
        <v>16</v>
      </c>
      <c r="C177" s="114" t="s">
        <v>17</v>
      </c>
      <c r="D177" s="187">
        <f>SUM(D171:D176)</f>
        <v>570</v>
      </c>
      <c r="E177" s="135">
        <f>SUM(E171:E176)</f>
        <v>18.430000000000003</v>
      </c>
      <c r="F177" s="135">
        <f>SUM(F171:F176)</f>
        <v>17.649999999999999</v>
      </c>
      <c r="G177" s="135">
        <f>SUM(G171:G176)</f>
        <v>81.650000000000006</v>
      </c>
      <c r="H177" s="135">
        <f>SUM(H171:H176)</f>
        <v>569.22</v>
      </c>
      <c r="I177" s="45"/>
    </row>
    <row r="178" spans="2:9" ht="30.75" thickBot="1">
      <c r="B178" s="136"/>
      <c r="C178" s="60" t="s">
        <v>83</v>
      </c>
      <c r="D178" s="6">
        <v>100</v>
      </c>
      <c r="E178" s="140">
        <v>1.1000000000000001</v>
      </c>
      <c r="F178" s="140">
        <v>6.2</v>
      </c>
      <c r="G178" s="140">
        <v>5.7</v>
      </c>
      <c r="H178" s="141">
        <v>83.3</v>
      </c>
      <c r="I178" s="11">
        <v>6</v>
      </c>
    </row>
    <row r="179" spans="2:9" ht="16.5" thickBot="1">
      <c r="B179" s="191" t="s">
        <v>19</v>
      </c>
      <c r="C179" s="4" t="s">
        <v>84</v>
      </c>
      <c r="D179" s="6" t="s">
        <v>61</v>
      </c>
      <c r="E179" s="140">
        <v>3.1</v>
      </c>
      <c r="F179" s="140">
        <v>3.5</v>
      </c>
      <c r="G179" s="140">
        <v>8.4</v>
      </c>
      <c r="H179" s="141">
        <v>77.5</v>
      </c>
      <c r="I179" s="11">
        <v>20</v>
      </c>
    </row>
    <row r="180" spans="2:9" ht="16.5" thickBot="1">
      <c r="B180" s="189"/>
      <c r="C180" s="4" t="s">
        <v>85</v>
      </c>
      <c r="D180" s="6">
        <v>250</v>
      </c>
      <c r="E180" s="140">
        <v>16.5</v>
      </c>
      <c r="F180" s="140">
        <v>15.4</v>
      </c>
      <c r="G180" s="140">
        <v>28.4</v>
      </c>
      <c r="H180" s="140">
        <v>318</v>
      </c>
      <c r="I180" s="11">
        <v>46</v>
      </c>
    </row>
    <row r="181" spans="2:9" ht="16.5" thickBot="1">
      <c r="B181" s="191"/>
      <c r="C181" s="4" t="s">
        <v>161</v>
      </c>
      <c r="D181" s="72">
        <v>200</v>
      </c>
      <c r="E181" s="207">
        <v>0.14000000000000001</v>
      </c>
      <c r="F181" s="207">
        <v>7.0000000000000007E-2</v>
      </c>
      <c r="G181" s="207">
        <v>11.1</v>
      </c>
      <c r="H181" s="208">
        <v>46</v>
      </c>
      <c r="I181" s="11">
        <v>67</v>
      </c>
    </row>
    <row r="182" spans="2:9" ht="15.75" thickBot="1">
      <c r="B182" s="308"/>
      <c r="C182" s="4" t="s">
        <v>149</v>
      </c>
      <c r="D182" s="3">
        <v>60</v>
      </c>
      <c r="E182" s="2">
        <v>4.8</v>
      </c>
      <c r="F182" s="3">
        <v>0.6</v>
      </c>
      <c r="G182" s="2">
        <v>27.6</v>
      </c>
      <c r="H182" s="6">
        <v>135</v>
      </c>
      <c r="I182" s="11">
        <v>89</v>
      </c>
    </row>
    <row r="183" spans="2:9" ht="15.75" thickBot="1">
      <c r="B183" s="309"/>
      <c r="C183" s="32" t="s">
        <v>146</v>
      </c>
      <c r="D183" s="3">
        <v>40</v>
      </c>
      <c r="E183" s="5">
        <v>2.66</v>
      </c>
      <c r="F183" s="2">
        <v>0.48</v>
      </c>
      <c r="G183" s="6">
        <v>21.16</v>
      </c>
      <c r="H183" s="6">
        <v>99.6</v>
      </c>
      <c r="I183" s="192">
        <v>90</v>
      </c>
    </row>
    <row r="184" spans="2:9" ht="15.75" thickBot="1">
      <c r="B184" s="11"/>
      <c r="C184" s="114" t="s">
        <v>22</v>
      </c>
      <c r="D184" s="186">
        <v>860</v>
      </c>
      <c r="E184" s="154">
        <f>SUM(SUM(E178:E183))</f>
        <v>28.3</v>
      </c>
      <c r="F184" s="155">
        <f>SUM(SUM(F178:F183))</f>
        <v>26.250000000000004</v>
      </c>
      <c r="G184" s="156">
        <f>SUM(SUM(G178:G183))</f>
        <v>102.36</v>
      </c>
      <c r="H184" s="156">
        <f>SUM(SUM(H178:H183))</f>
        <v>759.4</v>
      </c>
      <c r="I184" s="61"/>
    </row>
    <row r="185" spans="2:9" ht="15.75" thickBot="1">
      <c r="B185" s="2"/>
      <c r="C185" s="23" t="s">
        <v>24</v>
      </c>
      <c r="D185" s="267">
        <f>SUM(D177,D184,)</f>
        <v>1430</v>
      </c>
      <c r="E185" s="57">
        <f>SUM(E177,E184,)</f>
        <v>46.730000000000004</v>
      </c>
      <c r="F185" s="57">
        <f t="shared" ref="F185:H185" si="4">SUM(F177,F184,)</f>
        <v>43.900000000000006</v>
      </c>
      <c r="G185" s="57">
        <f t="shared" si="4"/>
        <v>184.01</v>
      </c>
      <c r="H185" s="57">
        <f t="shared" si="4"/>
        <v>1328.62</v>
      </c>
      <c r="I185" s="24"/>
    </row>
    <row r="186" spans="2:9" ht="15.75" thickBot="1">
      <c r="B186" s="29"/>
      <c r="C186" s="119" t="s">
        <v>25</v>
      </c>
      <c r="D186" s="124"/>
      <c r="E186" s="25">
        <f>E185*100/77</f>
        <v>60.688311688311686</v>
      </c>
      <c r="F186" s="26">
        <f>F185*100/79</f>
        <v>55.569620253164565</v>
      </c>
      <c r="G186" s="26">
        <f>G185*100/335</f>
        <v>54.928358208955224</v>
      </c>
      <c r="H186" s="27">
        <f>H185*100/2350</f>
        <v>56.537021276595745</v>
      </c>
      <c r="I186" s="31"/>
    </row>
    <row r="187" spans="2:9">
      <c r="B187" s="14"/>
      <c r="C187" s="65"/>
      <c r="D187" s="130"/>
      <c r="E187" s="130"/>
      <c r="F187" s="130"/>
      <c r="G187" s="130"/>
      <c r="H187" s="130"/>
      <c r="I187" s="31"/>
    </row>
    <row r="188" spans="2:9">
      <c r="B188" s="14"/>
      <c r="C188" s="66"/>
      <c r="D188" s="14"/>
      <c r="E188" s="14"/>
      <c r="F188" s="14"/>
      <c r="G188" s="14"/>
      <c r="H188" s="14"/>
      <c r="I188" s="31"/>
    </row>
    <row r="189" spans="2:9" ht="15.75" thickBot="1">
      <c r="B189" s="29"/>
      <c r="C189" s="30"/>
      <c r="D189" s="144"/>
      <c r="E189" s="144"/>
      <c r="F189" s="144"/>
      <c r="G189" s="144"/>
      <c r="H189" s="144"/>
      <c r="I189" s="31"/>
    </row>
    <row r="190" spans="2:9" ht="15.75" thickBot="1">
      <c r="B190" s="300" t="s">
        <v>1</v>
      </c>
      <c r="C190" s="300" t="s">
        <v>2</v>
      </c>
      <c r="D190" s="300" t="s">
        <v>3</v>
      </c>
      <c r="E190" s="302" t="s">
        <v>4</v>
      </c>
      <c r="F190" s="303"/>
      <c r="G190" s="304"/>
      <c r="H190" s="300" t="s">
        <v>5</v>
      </c>
      <c r="I190" s="300" t="s">
        <v>6</v>
      </c>
    </row>
    <row r="191" spans="2:9" ht="15.75" thickBot="1">
      <c r="B191" s="301"/>
      <c r="C191" s="301"/>
      <c r="D191" s="301"/>
      <c r="E191" s="21" t="s">
        <v>7</v>
      </c>
      <c r="F191" s="21" t="s">
        <v>8</v>
      </c>
      <c r="G191" s="21" t="s">
        <v>9</v>
      </c>
      <c r="H191" s="301"/>
      <c r="I191" s="301"/>
    </row>
    <row r="192" spans="2:9">
      <c r="B192" s="80"/>
      <c r="C192" s="110" t="s">
        <v>16</v>
      </c>
      <c r="D192" s="296"/>
      <c r="E192" s="296"/>
      <c r="F192" s="296"/>
      <c r="G192" s="296"/>
      <c r="H192" s="296"/>
      <c r="I192" s="298"/>
    </row>
    <row r="193" spans="2:9" ht="15.75" thickBot="1">
      <c r="B193" s="52"/>
      <c r="C193" s="111" t="s">
        <v>86</v>
      </c>
      <c r="D193" s="305"/>
      <c r="E193" s="305"/>
      <c r="F193" s="305"/>
      <c r="G193" s="305"/>
      <c r="H193" s="305"/>
      <c r="I193" s="299"/>
    </row>
    <row r="194" spans="2:9" ht="15.75" thickBot="1">
      <c r="B194" s="80"/>
      <c r="C194" s="67" t="s">
        <v>186</v>
      </c>
      <c r="D194" s="68" t="s">
        <v>46</v>
      </c>
      <c r="E194" s="5">
        <v>3.14</v>
      </c>
      <c r="F194" s="5">
        <v>7.52</v>
      </c>
      <c r="G194" s="2">
        <v>19.78</v>
      </c>
      <c r="H194" s="6">
        <v>150.97</v>
      </c>
      <c r="I194" s="143">
        <v>1</v>
      </c>
    </row>
    <row r="195" spans="2:9" ht="15.75" thickBot="1">
      <c r="B195" s="192"/>
      <c r="C195" s="12" t="s">
        <v>195</v>
      </c>
      <c r="D195" s="22" t="s">
        <v>29</v>
      </c>
      <c r="E195" s="236">
        <v>17.5</v>
      </c>
      <c r="F195" s="237">
        <v>11</v>
      </c>
      <c r="G195" s="237">
        <v>22.8</v>
      </c>
      <c r="H195" s="237">
        <v>261</v>
      </c>
      <c r="I195" s="11">
        <v>37</v>
      </c>
    </row>
    <row r="196" spans="2:9" ht="16.5" thickBot="1">
      <c r="B196" s="188" t="s">
        <v>40</v>
      </c>
      <c r="C196" s="113" t="s">
        <v>14</v>
      </c>
      <c r="D196" s="5" t="s">
        <v>15</v>
      </c>
      <c r="E196" s="8">
        <v>0.2</v>
      </c>
      <c r="F196" s="9">
        <v>0.01</v>
      </c>
      <c r="G196" s="9">
        <v>9.9</v>
      </c>
      <c r="H196" s="10">
        <v>41</v>
      </c>
      <c r="I196" s="11">
        <v>73</v>
      </c>
    </row>
    <row r="197" spans="2:9" ht="15.75" thickBot="1">
      <c r="B197" s="188"/>
      <c r="C197" s="4" t="s">
        <v>76</v>
      </c>
      <c r="D197" s="253">
        <v>60</v>
      </c>
      <c r="E197" s="254">
        <v>0.66</v>
      </c>
      <c r="F197" s="254">
        <v>0.12</v>
      </c>
      <c r="G197" s="254">
        <v>2.2799999999999998</v>
      </c>
      <c r="H197" s="254">
        <v>13.2</v>
      </c>
      <c r="I197" s="11">
        <v>16</v>
      </c>
    </row>
    <row r="198" spans="2:9" ht="15.75" thickBot="1">
      <c r="B198" s="265"/>
      <c r="C198" s="12" t="s">
        <v>146</v>
      </c>
      <c r="D198" s="3">
        <v>40</v>
      </c>
      <c r="E198" s="5">
        <v>2.66</v>
      </c>
      <c r="F198" s="2">
        <v>0.48</v>
      </c>
      <c r="G198" s="6">
        <v>21.16</v>
      </c>
      <c r="H198" s="6">
        <v>99.6</v>
      </c>
      <c r="I198" s="11">
        <v>90</v>
      </c>
    </row>
    <row r="199" spans="2:9" ht="16.5" thickBot="1">
      <c r="B199" s="188"/>
      <c r="C199" s="42" t="s">
        <v>23</v>
      </c>
      <c r="D199" s="3">
        <v>100</v>
      </c>
      <c r="E199" s="121">
        <v>0.4</v>
      </c>
      <c r="F199" s="121">
        <v>0.4</v>
      </c>
      <c r="G199" s="121">
        <v>9.8000000000000007</v>
      </c>
      <c r="H199" s="121">
        <v>47</v>
      </c>
      <c r="I199" s="13">
        <v>63</v>
      </c>
    </row>
    <row r="200" spans="2:9" ht="18" customHeight="1" thickBot="1">
      <c r="B200" s="45" t="s">
        <v>16</v>
      </c>
      <c r="C200" s="114" t="s">
        <v>17</v>
      </c>
      <c r="D200" s="187">
        <v>617</v>
      </c>
      <c r="E200" s="157">
        <f>SUM(E194:E199)</f>
        <v>24.56</v>
      </c>
      <c r="F200" s="157">
        <f>SUM(F194:F199)</f>
        <v>19.53</v>
      </c>
      <c r="G200" s="157">
        <f>SUM(G194:G199)</f>
        <v>85.72</v>
      </c>
      <c r="H200" s="157">
        <f>SUM(H194:H199)</f>
        <v>612.77</v>
      </c>
      <c r="I200" s="45"/>
    </row>
    <row r="201" spans="2:9" ht="16.5" thickBot="1">
      <c r="B201" s="192"/>
      <c r="C201" s="1" t="s">
        <v>27</v>
      </c>
      <c r="D201" s="3">
        <v>60</v>
      </c>
      <c r="E201" s="8">
        <v>0.5</v>
      </c>
      <c r="F201" s="9">
        <v>0.1</v>
      </c>
      <c r="G201" s="9">
        <v>1.5</v>
      </c>
      <c r="H201" s="10">
        <v>8</v>
      </c>
      <c r="I201" s="11">
        <v>15</v>
      </c>
    </row>
    <row r="202" spans="2:9" ht="16.5" thickBot="1">
      <c r="B202" s="192"/>
      <c r="C202" s="4" t="s">
        <v>87</v>
      </c>
      <c r="D202" s="14" t="s">
        <v>88</v>
      </c>
      <c r="E202" s="206">
        <v>4.4000000000000004</v>
      </c>
      <c r="F202" s="207">
        <v>5.3</v>
      </c>
      <c r="G202" s="207">
        <v>24.2</v>
      </c>
      <c r="H202" s="207">
        <v>162</v>
      </c>
      <c r="I202" s="11">
        <v>27</v>
      </c>
    </row>
    <row r="203" spans="2:9" ht="15.75" thickBot="1">
      <c r="B203" s="192"/>
      <c r="C203" s="224" t="s">
        <v>89</v>
      </c>
      <c r="D203" s="11" t="s">
        <v>90</v>
      </c>
      <c r="E203" s="255">
        <v>17.399999999999999</v>
      </c>
      <c r="F203" s="11">
        <v>10.8</v>
      </c>
      <c r="G203" s="61">
        <v>5.6</v>
      </c>
      <c r="H203" s="61">
        <v>189.5</v>
      </c>
      <c r="I203" s="192">
        <v>40</v>
      </c>
    </row>
    <row r="204" spans="2:9" ht="15.75" thickBot="1">
      <c r="B204" s="188" t="s">
        <v>19</v>
      </c>
      <c r="C204" s="4" t="s">
        <v>91</v>
      </c>
      <c r="D204" s="2">
        <v>150</v>
      </c>
      <c r="E204" s="241">
        <v>3.6</v>
      </c>
      <c r="F204" s="242">
        <v>3.9</v>
      </c>
      <c r="G204" s="242">
        <v>35.9</v>
      </c>
      <c r="H204" s="243">
        <v>193</v>
      </c>
      <c r="I204" s="11">
        <v>57</v>
      </c>
    </row>
    <row r="205" spans="2:9" ht="16.5" thickBot="1">
      <c r="B205" s="188"/>
      <c r="C205" s="4" t="s">
        <v>44</v>
      </c>
      <c r="D205" s="201">
        <v>200</v>
      </c>
      <c r="E205" s="207">
        <v>0.96</v>
      </c>
      <c r="F205" s="207">
        <v>0.06</v>
      </c>
      <c r="G205" s="207">
        <v>10</v>
      </c>
      <c r="H205" s="208">
        <v>44</v>
      </c>
      <c r="I205" s="11">
        <v>69</v>
      </c>
    </row>
    <row r="206" spans="2:9" ht="15.75" thickBot="1">
      <c r="B206" s="311"/>
      <c r="C206" s="4" t="s">
        <v>149</v>
      </c>
      <c r="D206" s="6">
        <v>50</v>
      </c>
      <c r="E206" s="2">
        <v>4</v>
      </c>
      <c r="F206" s="3">
        <v>0.5</v>
      </c>
      <c r="G206" s="2">
        <v>23</v>
      </c>
      <c r="H206" s="6">
        <v>112.5</v>
      </c>
      <c r="I206" s="192">
        <v>89</v>
      </c>
    </row>
    <row r="207" spans="2:9" ht="15.75" thickBot="1">
      <c r="B207" s="312"/>
      <c r="C207" s="32" t="s">
        <v>146</v>
      </c>
      <c r="D207" s="6">
        <v>30</v>
      </c>
      <c r="E207" s="15">
        <v>2</v>
      </c>
      <c r="F207" s="16">
        <v>0.36</v>
      </c>
      <c r="G207" s="17">
        <v>15.87</v>
      </c>
      <c r="H207" s="18">
        <v>74.7</v>
      </c>
      <c r="I207" s="11">
        <v>90</v>
      </c>
    </row>
    <row r="208" spans="2:9" ht="15.75" thickBot="1">
      <c r="B208" s="11"/>
      <c r="C208" s="122" t="s">
        <v>22</v>
      </c>
      <c r="D208" s="186">
        <v>845</v>
      </c>
      <c r="E208" s="115">
        <f>SUM(SUM(E201:E207))</f>
        <v>32.86</v>
      </c>
      <c r="F208" s="45">
        <f>SUM(SUM(F201:F207))</f>
        <v>21.019999999999996</v>
      </c>
      <c r="G208" s="135">
        <f>SUM(SUM(G201:G207))</f>
        <v>116.07</v>
      </c>
      <c r="H208" s="150">
        <f>SUM(SUM(H201:H207))</f>
        <v>783.7</v>
      </c>
      <c r="I208" s="61"/>
    </row>
    <row r="209" spans="2:9" ht="15.75" thickBot="1">
      <c r="B209" s="2"/>
      <c r="C209" s="94" t="s">
        <v>24</v>
      </c>
      <c r="D209" s="24">
        <f>SUM(D200,D208,)</f>
        <v>1462</v>
      </c>
      <c r="E209" s="24">
        <f>SUM(E200,E208,)</f>
        <v>57.42</v>
      </c>
      <c r="F209" s="24">
        <f>SUM(F200,F208,)</f>
        <v>40.549999999999997</v>
      </c>
      <c r="G209" s="24">
        <f>SUM(G200,G208,)</f>
        <v>201.79</v>
      </c>
      <c r="H209" s="24">
        <f>SUM(H200,H208,)</f>
        <v>1396.47</v>
      </c>
      <c r="I209" s="24"/>
    </row>
    <row r="210" spans="2:9" ht="15.75" thickBot="1">
      <c r="B210" s="29"/>
      <c r="C210" s="119" t="s">
        <v>25</v>
      </c>
      <c r="D210" s="124"/>
      <c r="E210" s="25">
        <f>E209*100/77</f>
        <v>74.571428571428569</v>
      </c>
      <c r="F210" s="26">
        <f>F209*100/79</f>
        <v>51.329113924050624</v>
      </c>
      <c r="G210" s="26">
        <f>G209*100/335</f>
        <v>60.235820895522387</v>
      </c>
      <c r="H210" s="27">
        <f>H209*100/2350</f>
        <v>59.424255319148934</v>
      </c>
      <c r="I210" s="31"/>
    </row>
    <row r="211" spans="2:9">
      <c r="B211" s="29"/>
      <c r="C211" s="30"/>
      <c r="D211" s="130"/>
      <c r="E211" s="130"/>
      <c r="F211" s="130"/>
      <c r="G211" s="130"/>
      <c r="H211" s="130"/>
      <c r="I211" s="31"/>
    </row>
    <row r="212" spans="2:9">
      <c r="B212" s="29"/>
      <c r="C212" s="30"/>
      <c r="D212" s="144"/>
      <c r="E212" s="144"/>
      <c r="F212" s="144"/>
      <c r="G212" s="144"/>
      <c r="H212" s="144"/>
      <c r="I212" s="31"/>
    </row>
    <row r="213" spans="2:9" ht="15.75" thickBot="1">
      <c r="B213" s="29"/>
      <c r="C213" s="30"/>
      <c r="D213" s="144"/>
      <c r="E213" s="144"/>
      <c r="F213" s="144"/>
      <c r="G213" s="144"/>
      <c r="H213" s="144"/>
      <c r="I213" s="31"/>
    </row>
    <row r="214" spans="2:9" ht="15.75" thickBot="1">
      <c r="B214" s="300" t="s">
        <v>1</v>
      </c>
      <c r="C214" s="300" t="s">
        <v>2</v>
      </c>
      <c r="D214" s="300" t="s">
        <v>3</v>
      </c>
      <c r="E214" s="302" t="s">
        <v>4</v>
      </c>
      <c r="F214" s="303"/>
      <c r="G214" s="304"/>
      <c r="H214" s="300" t="s">
        <v>5</v>
      </c>
      <c r="I214" s="300" t="s">
        <v>6</v>
      </c>
    </row>
    <row r="215" spans="2:9" ht="15.75" thickBot="1">
      <c r="B215" s="301"/>
      <c r="C215" s="301"/>
      <c r="D215" s="301"/>
      <c r="E215" s="21" t="s">
        <v>7</v>
      </c>
      <c r="F215" s="21" t="s">
        <v>8</v>
      </c>
      <c r="G215" s="21" t="s">
        <v>9</v>
      </c>
      <c r="H215" s="301"/>
      <c r="I215" s="301"/>
    </row>
    <row r="216" spans="2:9">
      <c r="B216" s="80"/>
      <c r="C216" s="263" t="s">
        <v>16</v>
      </c>
      <c r="D216" s="313"/>
      <c r="E216" s="296"/>
      <c r="F216" s="296"/>
      <c r="G216" s="296"/>
      <c r="H216" s="296"/>
      <c r="I216" s="298"/>
    </row>
    <row r="217" spans="2:9" ht="15.75" thickBot="1">
      <c r="B217" s="80"/>
      <c r="C217" s="158" t="s">
        <v>92</v>
      </c>
      <c r="D217" s="314"/>
      <c r="E217" s="297"/>
      <c r="F217" s="297"/>
      <c r="G217" s="297"/>
      <c r="H217" s="297"/>
      <c r="I217" s="299"/>
    </row>
    <row r="218" spans="2:9" ht="15.75" thickBot="1">
      <c r="B218" s="77"/>
      <c r="C218" s="33" t="s">
        <v>58</v>
      </c>
      <c r="D218" s="50" t="s">
        <v>11</v>
      </c>
      <c r="E218" s="37">
        <v>3.19</v>
      </c>
      <c r="F218" s="37">
        <v>7.76</v>
      </c>
      <c r="G218" s="37">
        <v>35.549999999999997</v>
      </c>
      <c r="H218" s="37">
        <v>225</v>
      </c>
      <c r="I218" s="11">
        <v>2</v>
      </c>
    </row>
    <row r="219" spans="2:9" ht="16.5" thickBot="1">
      <c r="B219" s="188" t="s">
        <v>40</v>
      </c>
      <c r="C219" s="4" t="s">
        <v>93</v>
      </c>
      <c r="D219" s="5" t="s">
        <v>29</v>
      </c>
      <c r="E219" s="244">
        <v>6.2</v>
      </c>
      <c r="F219" s="244">
        <v>8.1</v>
      </c>
      <c r="G219" s="244">
        <v>24.8</v>
      </c>
      <c r="H219" s="244">
        <v>196.1</v>
      </c>
      <c r="I219" s="61">
        <v>32</v>
      </c>
    </row>
    <row r="220" spans="2:9" ht="15.75" thickBot="1">
      <c r="B220" s="192"/>
      <c r="C220" s="4" t="s">
        <v>41</v>
      </c>
      <c r="D220" s="6">
        <v>200</v>
      </c>
      <c r="E220" s="58">
        <v>3.1</v>
      </c>
      <c r="F220" s="59">
        <v>3</v>
      </c>
      <c r="G220" s="59">
        <v>14.3</v>
      </c>
      <c r="H220" s="59">
        <v>95</v>
      </c>
      <c r="I220" s="11">
        <v>75</v>
      </c>
    </row>
    <row r="221" spans="2:9" ht="16.5" thickBot="1">
      <c r="B221" s="159"/>
      <c r="C221" s="42" t="s">
        <v>23</v>
      </c>
      <c r="D221" s="3">
        <v>100</v>
      </c>
      <c r="E221" s="121">
        <v>0.4</v>
      </c>
      <c r="F221" s="121">
        <v>0.4</v>
      </c>
      <c r="G221" s="121">
        <v>9.8000000000000007</v>
      </c>
      <c r="H221" s="121">
        <v>47</v>
      </c>
      <c r="I221" s="13">
        <v>63</v>
      </c>
    </row>
    <row r="222" spans="2:9" ht="15.75" thickBot="1">
      <c r="B222" s="159"/>
      <c r="C222" s="32" t="s">
        <v>146</v>
      </c>
      <c r="D222" s="6">
        <v>30</v>
      </c>
      <c r="E222" s="15">
        <v>2</v>
      </c>
      <c r="F222" s="16">
        <v>0.36</v>
      </c>
      <c r="G222" s="17">
        <v>15.87</v>
      </c>
      <c r="H222" s="18">
        <v>74.7</v>
      </c>
      <c r="I222" s="11">
        <v>90</v>
      </c>
    </row>
    <row r="223" spans="2:9" ht="16.5" thickBot="1">
      <c r="B223" s="159"/>
      <c r="C223" s="224" t="s">
        <v>38</v>
      </c>
      <c r="D223" s="11">
        <v>60</v>
      </c>
      <c r="E223" s="121">
        <v>0.8</v>
      </c>
      <c r="F223" s="9">
        <v>0.06</v>
      </c>
      <c r="G223" s="9">
        <v>3</v>
      </c>
      <c r="H223" s="10">
        <v>15.6</v>
      </c>
      <c r="I223" s="11">
        <v>18</v>
      </c>
    </row>
    <row r="224" spans="2:9" ht="15.75" thickBot="1">
      <c r="B224" s="45" t="s">
        <v>16</v>
      </c>
      <c r="C224" s="119" t="s">
        <v>17</v>
      </c>
      <c r="D224" s="187">
        <v>615</v>
      </c>
      <c r="E224" s="19">
        <f>SUM(E218:E223)</f>
        <v>15.690000000000001</v>
      </c>
      <c r="F224" s="69">
        <f>SUM(F218:F223)</f>
        <v>19.679999999999996</v>
      </c>
      <c r="G224" s="69">
        <f>SUM(G218:G223)</f>
        <v>103.32</v>
      </c>
      <c r="H224" s="69">
        <f>SUM(H218:H223)</f>
        <v>653.40000000000009</v>
      </c>
      <c r="I224" s="45"/>
    </row>
    <row r="225" spans="2:9" ht="16.5" thickBot="1">
      <c r="B225" s="189"/>
      <c r="C225" s="103" t="s">
        <v>94</v>
      </c>
      <c r="D225" s="160">
        <v>80</v>
      </c>
      <c r="E225" s="116">
        <v>4.16</v>
      </c>
      <c r="F225" s="116">
        <v>4.24</v>
      </c>
      <c r="G225" s="116">
        <v>11.6</v>
      </c>
      <c r="H225" s="116">
        <v>101.6</v>
      </c>
      <c r="I225" s="11">
        <v>7</v>
      </c>
    </row>
    <row r="226" spans="2:9" ht="16.5" thickBot="1">
      <c r="B226" s="189"/>
      <c r="C226" s="4" t="s">
        <v>95</v>
      </c>
      <c r="D226" s="3" t="s">
        <v>61</v>
      </c>
      <c r="E226" s="8">
        <v>1.53</v>
      </c>
      <c r="F226" s="9">
        <v>5.38</v>
      </c>
      <c r="G226" s="9">
        <v>9.52</v>
      </c>
      <c r="H226" s="10">
        <v>93</v>
      </c>
      <c r="I226" s="11">
        <v>21</v>
      </c>
    </row>
    <row r="227" spans="2:9" ht="16.5" thickBot="1">
      <c r="B227" s="191" t="s">
        <v>19</v>
      </c>
      <c r="C227" s="4" t="s">
        <v>157</v>
      </c>
      <c r="D227" s="39" t="s">
        <v>33</v>
      </c>
      <c r="E227" s="20">
        <v>15.1</v>
      </c>
      <c r="F227" s="198">
        <v>14.8</v>
      </c>
      <c r="G227" s="198">
        <v>10.3</v>
      </c>
      <c r="H227" s="38">
        <v>235</v>
      </c>
      <c r="I227" s="11">
        <v>54</v>
      </c>
    </row>
    <row r="228" spans="2:9" ht="16.5" thickBot="1">
      <c r="B228" s="189"/>
      <c r="C228" s="4" t="s">
        <v>162</v>
      </c>
      <c r="D228" s="116" t="s">
        <v>29</v>
      </c>
      <c r="E228" s="72">
        <v>4.2</v>
      </c>
      <c r="F228" s="72">
        <v>5</v>
      </c>
      <c r="G228" s="72">
        <v>22.3</v>
      </c>
      <c r="H228" s="72">
        <v>151</v>
      </c>
      <c r="I228" s="35">
        <v>55</v>
      </c>
    </row>
    <row r="229" spans="2:9" ht="15.75" thickBot="1">
      <c r="B229" s="191"/>
      <c r="C229" s="4" t="s">
        <v>36</v>
      </c>
      <c r="D229" s="209">
        <v>200</v>
      </c>
      <c r="E229" s="209">
        <v>0.17</v>
      </c>
      <c r="F229" s="209"/>
      <c r="G229" s="209">
        <v>11</v>
      </c>
      <c r="H229" s="130">
        <v>45</v>
      </c>
      <c r="I229" s="11">
        <v>80</v>
      </c>
    </row>
    <row r="230" spans="2:9" ht="15.75" thickBot="1">
      <c r="B230" s="191"/>
      <c r="C230" s="4" t="s">
        <v>149</v>
      </c>
      <c r="D230" s="2">
        <v>30</v>
      </c>
      <c r="E230" s="2">
        <v>2.4</v>
      </c>
      <c r="F230" s="3">
        <v>0.3</v>
      </c>
      <c r="G230" s="2">
        <v>13.8</v>
      </c>
      <c r="H230" s="6">
        <v>67.5</v>
      </c>
      <c r="I230" s="35">
        <v>89</v>
      </c>
    </row>
    <row r="231" spans="2:9" ht="15.75" thickBot="1">
      <c r="B231" s="262"/>
      <c r="C231" s="32" t="s">
        <v>146</v>
      </c>
      <c r="D231" s="6">
        <v>30</v>
      </c>
      <c r="E231" s="15">
        <v>2</v>
      </c>
      <c r="F231" s="16">
        <v>0.36</v>
      </c>
      <c r="G231" s="17">
        <v>15.87</v>
      </c>
      <c r="H231" s="18">
        <v>74.7</v>
      </c>
      <c r="I231" s="11">
        <v>90</v>
      </c>
    </row>
    <row r="232" spans="2:9" ht="15.75" thickBot="1">
      <c r="B232" s="189"/>
      <c r="C232" s="32" t="s">
        <v>182</v>
      </c>
      <c r="D232" s="6">
        <v>100</v>
      </c>
      <c r="E232" s="15">
        <v>2</v>
      </c>
      <c r="F232" s="16">
        <v>0.36</v>
      </c>
      <c r="G232" s="17">
        <v>15.87</v>
      </c>
      <c r="H232" s="18">
        <v>74.7</v>
      </c>
      <c r="I232" s="11">
        <v>90</v>
      </c>
    </row>
    <row r="233" spans="2:9" ht="15.75" thickBot="1">
      <c r="B233" s="11"/>
      <c r="C233" s="122" t="s">
        <v>22</v>
      </c>
      <c r="D233" s="49">
        <v>810</v>
      </c>
      <c r="E233" s="149">
        <f>SUM(E225:E232)</f>
        <v>31.56</v>
      </c>
      <c r="F233" s="149">
        <f>SUM(F225:F232)</f>
        <v>30.44</v>
      </c>
      <c r="G233" s="149">
        <f>SUM(G225:G232)</f>
        <v>110.26</v>
      </c>
      <c r="H233" s="45">
        <f>SUM(H225:H232)</f>
        <v>842.50000000000011</v>
      </c>
      <c r="I233" s="61"/>
    </row>
    <row r="234" spans="2:9" ht="15.75" thickBot="1">
      <c r="B234" s="2"/>
      <c r="C234" s="23" t="s">
        <v>24</v>
      </c>
      <c r="D234" s="267">
        <f>SUM(D224,D233,)</f>
        <v>1425</v>
      </c>
      <c r="E234" s="64">
        <f>SUM(E224,E233,)</f>
        <v>47.25</v>
      </c>
      <c r="F234" s="64">
        <f>SUM(F224,F233,)</f>
        <v>50.12</v>
      </c>
      <c r="G234" s="64">
        <f>SUM(G224,G233,)</f>
        <v>213.57999999999998</v>
      </c>
      <c r="H234" s="64">
        <f>SUM(H224,H233,)</f>
        <v>1495.9</v>
      </c>
      <c r="I234" s="24"/>
    </row>
    <row r="235" spans="2:9" ht="15.75" thickBot="1">
      <c r="B235" s="29"/>
      <c r="C235" s="119" t="s">
        <v>25</v>
      </c>
      <c r="D235" s="124"/>
      <c r="E235" s="25">
        <f>E234*100/77</f>
        <v>61.363636363636367</v>
      </c>
      <c r="F235" s="26">
        <f>F234*100/79</f>
        <v>63.443037974683541</v>
      </c>
      <c r="G235" s="26">
        <f>G234*100/335</f>
        <v>63.755223880597015</v>
      </c>
      <c r="H235" s="27">
        <f>H234*100/2350</f>
        <v>63.655319148936172</v>
      </c>
      <c r="I235" s="31"/>
    </row>
    <row r="236" spans="2:9">
      <c r="B236" s="14"/>
      <c r="I236" s="31"/>
    </row>
    <row r="237" spans="2:9" ht="15.75" thickBot="1">
      <c r="B237" s="29"/>
      <c r="C237" s="70"/>
      <c r="D237" s="29"/>
      <c r="E237" s="29"/>
      <c r="F237" s="29"/>
      <c r="G237" s="29"/>
      <c r="H237" s="29"/>
      <c r="I237" s="31"/>
    </row>
    <row r="238" spans="2:9" ht="15.75" thickBot="1">
      <c r="B238" s="300" t="s">
        <v>1</v>
      </c>
      <c r="C238" s="300" t="s">
        <v>2</v>
      </c>
      <c r="D238" s="300" t="s">
        <v>3</v>
      </c>
      <c r="E238" s="302" t="s">
        <v>4</v>
      </c>
      <c r="F238" s="303"/>
      <c r="G238" s="304"/>
      <c r="H238" s="300" t="s">
        <v>5</v>
      </c>
      <c r="I238" s="300" t="s">
        <v>6</v>
      </c>
    </row>
    <row r="239" spans="2:9" ht="15.75" thickBot="1">
      <c r="B239" s="301"/>
      <c r="C239" s="301"/>
      <c r="D239" s="301"/>
      <c r="E239" s="21" t="s">
        <v>7</v>
      </c>
      <c r="F239" s="21" t="s">
        <v>8</v>
      </c>
      <c r="G239" s="21" t="s">
        <v>9</v>
      </c>
      <c r="H239" s="301"/>
      <c r="I239" s="301"/>
    </row>
    <row r="240" spans="2:9">
      <c r="B240" s="80"/>
      <c r="C240" s="263" t="s">
        <v>16</v>
      </c>
      <c r="D240" s="296"/>
      <c r="E240" s="296"/>
      <c r="F240" s="296"/>
      <c r="G240" s="296"/>
      <c r="H240" s="296"/>
      <c r="I240" s="298"/>
    </row>
    <row r="241" spans="2:9" ht="15.75" thickBot="1">
      <c r="B241" s="52"/>
      <c r="C241" s="162" t="s">
        <v>96</v>
      </c>
      <c r="D241" s="297"/>
      <c r="E241" s="297"/>
      <c r="F241" s="297"/>
      <c r="G241" s="297"/>
      <c r="H241" s="297"/>
      <c r="I241" s="299"/>
    </row>
    <row r="242" spans="2:9" ht="16.5" thickBot="1">
      <c r="B242" s="192"/>
      <c r="C242" s="33" t="s">
        <v>97</v>
      </c>
      <c r="D242" s="6">
        <v>100</v>
      </c>
      <c r="E242" s="121">
        <v>13.6</v>
      </c>
      <c r="F242" s="121">
        <v>10.6</v>
      </c>
      <c r="G242" s="121">
        <v>3.8</v>
      </c>
      <c r="H242" s="10">
        <v>164.2</v>
      </c>
      <c r="I242" s="11">
        <v>45</v>
      </c>
    </row>
    <row r="243" spans="2:9" ht="16.5" thickBot="1">
      <c r="B243" s="192"/>
      <c r="C243" s="42" t="s">
        <v>181</v>
      </c>
      <c r="D243" s="38">
        <v>100</v>
      </c>
      <c r="E243" s="245">
        <v>4.1500000000000004</v>
      </c>
      <c r="F243" s="246">
        <v>6.8</v>
      </c>
      <c r="G243" s="246">
        <v>24.76</v>
      </c>
      <c r="H243" s="247">
        <v>177</v>
      </c>
      <c r="I243" s="11">
        <v>60</v>
      </c>
    </row>
    <row r="244" spans="2:9" ht="15.75" thickBot="1">
      <c r="B244" s="192"/>
      <c r="C244" s="4" t="s">
        <v>178</v>
      </c>
      <c r="D244" s="151">
        <v>200</v>
      </c>
      <c r="E244" s="58">
        <v>0.1</v>
      </c>
      <c r="F244" s="59" t="s">
        <v>179</v>
      </c>
      <c r="G244" s="59">
        <v>9</v>
      </c>
      <c r="H244" s="59">
        <v>36</v>
      </c>
      <c r="I244" s="11">
        <v>71</v>
      </c>
    </row>
    <row r="245" spans="2:9" ht="15.75" thickBot="1">
      <c r="B245" s="185" t="s">
        <v>40</v>
      </c>
      <c r="C245" s="71" t="s">
        <v>149</v>
      </c>
      <c r="D245" s="6">
        <v>50</v>
      </c>
      <c r="E245" s="2">
        <v>4</v>
      </c>
      <c r="F245" s="3">
        <v>0.5</v>
      </c>
      <c r="G245" s="2">
        <v>23</v>
      </c>
      <c r="H245" s="6">
        <v>112.5</v>
      </c>
      <c r="I245" s="11">
        <v>89</v>
      </c>
    </row>
    <row r="246" spans="2:9" ht="15.75" thickBot="1">
      <c r="B246" s="260"/>
      <c r="C246" s="71" t="s">
        <v>146</v>
      </c>
      <c r="D246" s="2">
        <v>30</v>
      </c>
      <c r="E246" s="15">
        <v>2</v>
      </c>
      <c r="F246" s="16">
        <v>0.36</v>
      </c>
      <c r="G246" s="17">
        <v>15.87</v>
      </c>
      <c r="H246" s="2">
        <v>74.7</v>
      </c>
      <c r="I246" s="11">
        <v>90</v>
      </c>
    </row>
    <row r="247" spans="2:9" ht="15.75" thickBot="1">
      <c r="B247" s="192"/>
      <c r="C247" s="32" t="s">
        <v>69</v>
      </c>
      <c r="D247" s="3">
        <v>100</v>
      </c>
      <c r="E247" s="56">
        <v>0.8</v>
      </c>
      <c r="F247" s="56">
        <v>0.4</v>
      </c>
      <c r="G247" s="56">
        <v>7.5</v>
      </c>
      <c r="H247" s="51">
        <v>38</v>
      </c>
      <c r="I247" s="61">
        <v>63</v>
      </c>
    </row>
    <row r="248" spans="2:9" ht="15.75" thickBot="1">
      <c r="B248" s="45" t="s">
        <v>16</v>
      </c>
      <c r="C248" s="122" t="s">
        <v>17</v>
      </c>
      <c r="D248" s="187">
        <v>580</v>
      </c>
      <c r="E248" s="135">
        <f>SUM(E242:E247)</f>
        <v>24.650000000000002</v>
      </c>
      <c r="F248" s="135">
        <f>SUM(F242:F247)</f>
        <v>18.659999999999997</v>
      </c>
      <c r="G248" s="135">
        <f>SUM(G242:G247)</f>
        <v>83.93</v>
      </c>
      <c r="H248" s="135">
        <f>SUM(H242:H247)</f>
        <v>602.4</v>
      </c>
      <c r="I248" s="45"/>
    </row>
    <row r="249" spans="2:9" ht="15.75" thickBot="1">
      <c r="B249" s="136"/>
      <c r="C249" s="33" t="s">
        <v>98</v>
      </c>
      <c r="D249" s="6">
        <v>80</v>
      </c>
      <c r="E249" s="37">
        <v>1.1200000000000001</v>
      </c>
      <c r="F249" s="20">
        <v>3.68</v>
      </c>
      <c r="G249" s="38">
        <v>8.26</v>
      </c>
      <c r="H249" s="39">
        <v>70.599999999999994</v>
      </c>
      <c r="I249" s="11">
        <v>10</v>
      </c>
    </row>
    <row r="250" spans="2:9" ht="17.25" customHeight="1" thickBot="1">
      <c r="B250" s="189"/>
      <c r="C250" s="4" t="s">
        <v>99</v>
      </c>
      <c r="D250" s="38" t="s">
        <v>53</v>
      </c>
      <c r="E250" s="207">
        <v>8.4</v>
      </c>
      <c r="F250" s="207">
        <v>9.6999999999999993</v>
      </c>
      <c r="G250" s="208">
        <v>15.6</v>
      </c>
      <c r="H250" s="121">
        <v>183</v>
      </c>
      <c r="I250" s="11">
        <v>23</v>
      </c>
    </row>
    <row r="251" spans="2:9" ht="16.5" thickBot="1">
      <c r="B251" s="189"/>
      <c r="C251" s="4" t="s">
        <v>100</v>
      </c>
      <c r="D251" s="6">
        <v>100</v>
      </c>
      <c r="E251" s="140">
        <v>12.46</v>
      </c>
      <c r="F251" s="140">
        <v>9.27</v>
      </c>
      <c r="G251" s="141">
        <v>1.5</v>
      </c>
      <c r="H251" s="121">
        <v>140</v>
      </c>
      <c r="I251" s="11">
        <v>43</v>
      </c>
    </row>
    <row r="252" spans="2:9" ht="15.75" thickBot="1">
      <c r="B252" s="191" t="s">
        <v>19</v>
      </c>
      <c r="C252" s="4" t="s">
        <v>55</v>
      </c>
      <c r="D252" s="6">
        <v>170</v>
      </c>
      <c r="E252" s="148">
        <v>3.45</v>
      </c>
      <c r="F252" s="148">
        <v>4.28</v>
      </c>
      <c r="G252" s="148">
        <v>27</v>
      </c>
      <c r="H252" s="72">
        <v>160.5</v>
      </c>
      <c r="I252" s="11">
        <v>60</v>
      </c>
    </row>
    <row r="253" spans="2:9" ht="16.5" thickBot="1">
      <c r="B253" s="191"/>
      <c r="C253" s="4" t="s">
        <v>101</v>
      </c>
      <c r="D253" s="72">
        <v>200</v>
      </c>
      <c r="E253" s="207">
        <v>0.14000000000000001</v>
      </c>
      <c r="F253" s="207">
        <v>7.0000000000000007E-2</v>
      </c>
      <c r="G253" s="207">
        <v>11.1</v>
      </c>
      <c r="H253" s="208">
        <v>46</v>
      </c>
      <c r="I253" s="11">
        <v>67</v>
      </c>
    </row>
    <row r="254" spans="2:9" ht="15.75" thickBot="1">
      <c r="B254" s="308"/>
      <c r="C254" s="4" t="s">
        <v>149</v>
      </c>
      <c r="D254" s="6">
        <v>50</v>
      </c>
      <c r="E254" s="2">
        <v>4</v>
      </c>
      <c r="F254" s="3">
        <v>0.5</v>
      </c>
      <c r="G254" s="2">
        <v>23</v>
      </c>
      <c r="H254" s="6">
        <v>112.5</v>
      </c>
      <c r="I254" s="11">
        <v>89</v>
      </c>
    </row>
    <row r="255" spans="2:9" ht="15.75" thickBot="1">
      <c r="B255" s="309"/>
      <c r="C255" s="32" t="s">
        <v>146</v>
      </c>
      <c r="D255" s="6">
        <v>30</v>
      </c>
      <c r="E255" s="15">
        <v>2</v>
      </c>
      <c r="F255" s="16">
        <v>0.36</v>
      </c>
      <c r="G255" s="17">
        <v>15.87</v>
      </c>
      <c r="H255" s="18">
        <v>74.7</v>
      </c>
      <c r="I255" s="192">
        <v>90</v>
      </c>
    </row>
    <row r="256" spans="2:9" ht="15.75" thickBot="1">
      <c r="B256" s="11"/>
      <c r="C256" s="138" t="s">
        <v>22</v>
      </c>
      <c r="D256" s="186">
        <v>865</v>
      </c>
      <c r="E256" s="115">
        <f>SUM(SUM(E249:E255))</f>
        <v>31.57</v>
      </c>
      <c r="F256" s="45">
        <f>SUM(SUM(F249:F255))</f>
        <v>27.86</v>
      </c>
      <c r="G256" s="135">
        <f>SUM(SUM(G249:G255))</f>
        <v>102.33000000000001</v>
      </c>
      <c r="H256" s="135">
        <f>SUM(SUM(H249:H255))</f>
        <v>787.30000000000007</v>
      </c>
      <c r="I256" s="61"/>
    </row>
    <row r="257" spans="2:9" ht="15.75" thickBot="1">
      <c r="B257" s="2"/>
      <c r="C257" s="23" t="s">
        <v>24</v>
      </c>
      <c r="D257" s="24">
        <f>SUM(D248,D256,)</f>
        <v>1445</v>
      </c>
      <c r="E257" s="24">
        <f>SUM(E248,E256,)</f>
        <v>56.22</v>
      </c>
      <c r="F257" s="24">
        <f t="shared" ref="F257:H257" si="5">SUM(F248,F256,)</f>
        <v>46.519999999999996</v>
      </c>
      <c r="G257" s="24">
        <f t="shared" si="5"/>
        <v>186.26000000000002</v>
      </c>
      <c r="H257" s="24">
        <f t="shared" si="5"/>
        <v>1389.7</v>
      </c>
      <c r="I257" s="24"/>
    </row>
    <row r="258" spans="2:9" ht="15.75" thickBot="1">
      <c r="B258" s="29"/>
      <c r="C258" s="119" t="s">
        <v>25</v>
      </c>
      <c r="D258" s="124"/>
      <c r="E258" s="25">
        <f>E257*100/77</f>
        <v>73.012987012987011</v>
      </c>
      <c r="F258" s="26">
        <f>F257*100/79</f>
        <v>58.88607594936709</v>
      </c>
      <c r="G258" s="26">
        <f>G257*100/335</f>
        <v>55.600000000000009</v>
      </c>
      <c r="H258" s="27">
        <f>H257*100/2350</f>
        <v>59.136170212765954</v>
      </c>
      <c r="I258" s="31"/>
    </row>
    <row r="259" spans="2:9">
      <c r="B259" s="29"/>
      <c r="C259" s="66"/>
      <c r="D259" s="14"/>
      <c r="E259" s="14"/>
      <c r="F259" s="14"/>
      <c r="G259" s="14"/>
      <c r="H259" s="14"/>
      <c r="I259" s="73"/>
    </row>
    <row r="260" spans="2:9" ht="15.75" thickBot="1">
      <c r="B260" s="29"/>
      <c r="C260" s="70"/>
      <c r="D260" s="29"/>
      <c r="E260" s="29"/>
      <c r="F260" s="29"/>
      <c r="G260" s="29"/>
      <c r="H260" s="29"/>
      <c r="I260" s="31"/>
    </row>
    <row r="261" spans="2:9" ht="15.75" thickBot="1">
      <c r="B261" s="300" t="s">
        <v>1</v>
      </c>
      <c r="C261" s="300" t="s">
        <v>2</v>
      </c>
      <c r="D261" s="300" t="s">
        <v>3</v>
      </c>
      <c r="E261" s="302" t="s">
        <v>4</v>
      </c>
      <c r="F261" s="303"/>
      <c r="G261" s="304"/>
      <c r="H261" s="300" t="s">
        <v>5</v>
      </c>
      <c r="I261" s="300" t="s">
        <v>6</v>
      </c>
    </row>
    <row r="262" spans="2:9" ht="15.75" thickBot="1">
      <c r="B262" s="301"/>
      <c r="C262" s="301"/>
      <c r="D262" s="301"/>
      <c r="E262" s="21" t="s">
        <v>7</v>
      </c>
      <c r="F262" s="21" t="s">
        <v>8</v>
      </c>
      <c r="G262" s="21" t="s">
        <v>9</v>
      </c>
      <c r="H262" s="301"/>
      <c r="I262" s="301"/>
    </row>
    <row r="263" spans="2:9">
      <c r="B263" s="80"/>
      <c r="C263" s="263" t="s">
        <v>16</v>
      </c>
      <c r="D263" s="296"/>
      <c r="E263" s="296"/>
      <c r="F263" s="296"/>
      <c r="G263" s="296"/>
      <c r="H263" s="296"/>
      <c r="I263" s="298"/>
    </row>
    <row r="264" spans="2:9" ht="15.75" thickBot="1">
      <c r="B264" s="80"/>
      <c r="C264" s="158" t="s">
        <v>102</v>
      </c>
      <c r="D264" s="297"/>
      <c r="E264" s="297"/>
      <c r="F264" s="297"/>
      <c r="G264" s="297"/>
      <c r="H264" s="297"/>
      <c r="I264" s="299"/>
    </row>
    <row r="265" spans="2:9" ht="15.75" thickBot="1">
      <c r="B265" s="136"/>
      <c r="C265" s="33" t="s">
        <v>186</v>
      </c>
      <c r="D265" s="47" t="s">
        <v>46</v>
      </c>
      <c r="E265" s="5">
        <v>3.14</v>
      </c>
      <c r="F265" s="5">
        <v>7.52</v>
      </c>
      <c r="G265" s="2">
        <v>19.78</v>
      </c>
      <c r="H265" s="6">
        <v>150.97</v>
      </c>
      <c r="I265" s="11">
        <v>1</v>
      </c>
    </row>
    <row r="266" spans="2:9" ht="16.5" thickBot="1">
      <c r="B266" s="191"/>
      <c r="C266" s="4" t="s">
        <v>188</v>
      </c>
      <c r="D266" s="3" t="s">
        <v>29</v>
      </c>
      <c r="E266" s="244">
        <v>15.65</v>
      </c>
      <c r="F266" s="248">
        <v>12.7</v>
      </c>
      <c r="G266" s="249">
        <v>26.2</v>
      </c>
      <c r="H266" s="249">
        <v>347.8</v>
      </c>
      <c r="I266" s="11" t="s">
        <v>184</v>
      </c>
    </row>
    <row r="267" spans="2:9" ht="15.75" thickBot="1">
      <c r="B267" s="191" t="s">
        <v>40</v>
      </c>
      <c r="C267" s="4" t="s">
        <v>185</v>
      </c>
      <c r="D267" s="3">
        <v>200</v>
      </c>
      <c r="E267" s="58">
        <v>0.02</v>
      </c>
      <c r="F267" s="58">
        <v>0.01</v>
      </c>
      <c r="G267" s="58">
        <v>9.9</v>
      </c>
      <c r="H267" s="58">
        <v>41</v>
      </c>
      <c r="I267" s="11">
        <v>73</v>
      </c>
    </row>
    <row r="268" spans="2:9" ht="16.5" thickBot="1">
      <c r="B268" s="191"/>
      <c r="C268" s="42" t="s">
        <v>23</v>
      </c>
      <c r="D268" s="3">
        <v>100</v>
      </c>
      <c r="E268" s="121">
        <v>0.4</v>
      </c>
      <c r="F268" s="121">
        <v>0.4</v>
      </c>
      <c r="G268" s="121">
        <v>9.8000000000000007</v>
      </c>
      <c r="H268" s="121">
        <v>47</v>
      </c>
      <c r="I268" s="13">
        <v>63</v>
      </c>
    </row>
    <row r="269" spans="2:9" ht="15.75" thickBot="1">
      <c r="B269" s="45" t="s">
        <v>16</v>
      </c>
      <c r="C269" s="138" t="s">
        <v>17</v>
      </c>
      <c r="D269" s="187">
        <v>505</v>
      </c>
      <c r="E269" s="135">
        <f>SUM(E265:E268)</f>
        <v>19.209999999999997</v>
      </c>
      <c r="F269" s="135">
        <f>SUM(F265:F268)</f>
        <v>20.63</v>
      </c>
      <c r="G269" s="135">
        <f>SUM(G265:G268)</f>
        <v>65.680000000000007</v>
      </c>
      <c r="H269" s="135">
        <f>SUM(H265:H268)</f>
        <v>586.77</v>
      </c>
      <c r="I269" s="45"/>
    </row>
    <row r="270" spans="2:9" s="46" customFormat="1" ht="30.75" thickBot="1">
      <c r="B270" s="136"/>
      <c r="C270" s="163" t="s">
        <v>103</v>
      </c>
      <c r="D270" s="160">
        <v>80</v>
      </c>
      <c r="E270" s="117">
        <v>0.9</v>
      </c>
      <c r="F270" s="117">
        <v>4.2</v>
      </c>
      <c r="G270" s="117">
        <v>5.7</v>
      </c>
      <c r="H270" s="117">
        <v>63.6</v>
      </c>
      <c r="I270" s="35">
        <v>12</v>
      </c>
    </row>
    <row r="271" spans="2:9" ht="16.5" thickBot="1">
      <c r="B271" s="189"/>
      <c r="C271" s="4" t="s">
        <v>189</v>
      </c>
      <c r="D271" s="3">
        <v>200</v>
      </c>
      <c r="E271" s="8">
        <v>5.12</v>
      </c>
      <c r="F271" s="9">
        <v>5.78</v>
      </c>
      <c r="G271" s="9">
        <v>10.76</v>
      </c>
      <c r="H271" s="10">
        <v>115.58</v>
      </c>
      <c r="I271" s="11">
        <v>25</v>
      </c>
    </row>
    <row r="272" spans="2:9" ht="15.75" thickBot="1">
      <c r="B272" s="191" t="s">
        <v>19</v>
      </c>
      <c r="C272" s="4" t="s">
        <v>104</v>
      </c>
      <c r="D272" s="3">
        <v>100</v>
      </c>
      <c r="E272" s="5">
        <v>15.4</v>
      </c>
      <c r="F272" s="5">
        <v>9.6999999999999993</v>
      </c>
      <c r="G272" s="5">
        <v>6.5</v>
      </c>
      <c r="H272" s="2">
        <v>175</v>
      </c>
      <c r="I272" s="192">
        <v>49</v>
      </c>
    </row>
    <row r="273" spans="2:9" ht="15.75" thickBot="1">
      <c r="B273" s="191"/>
      <c r="C273" s="41" t="s">
        <v>73</v>
      </c>
      <c r="D273" s="37">
        <v>150</v>
      </c>
      <c r="E273" s="37">
        <v>4.2</v>
      </c>
      <c r="F273" s="20">
        <v>5</v>
      </c>
      <c r="G273" s="38">
        <v>22.3</v>
      </c>
      <c r="H273" s="38">
        <v>151</v>
      </c>
      <c r="I273" s="54">
        <v>55</v>
      </c>
    </row>
    <row r="274" spans="2:9" ht="15.75" thickBot="1">
      <c r="B274" s="191"/>
      <c r="C274" s="4" t="s">
        <v>177</v>
      </c>
      <c r="D274" s="2">
        <v>200</v>
      </c>
      <c r="E274" s="151">
        <v>0.96</v>
      </c>
      <c r="F274" s="148">
        <v>0.06</v>
      </c>
      <c r="G274" s="148">
        <v>10</v>
      </c>
      <c r="H274" s="72">
        <v>44</v>
      </c>
      <c r="I274" s="11">
        <v>69</v>
      </c>
    </row>
    <row r="275" spans="2:9" ht="15.75" thickBot="1">
      <c r="B275" s="311"/>
      <c r="C275" s="41" t="s">
        <v>149</v>
      </c>
      <c r="D275" s="2">
        <v>50</v>
      </c>
      <c r="E275" s="2">
        <v>4</v>
      </c>
      <c r="F275" s="3">
        <v>0.5</v>
      </c>
      <c r="G275" s="2">
        <v>23</v>
      </c>
      <c r="H275" s="6">
        <v>112.5</v>
      </c>
      <c r="I275" s="11">
        <v>89</v>
      </c>
    </row>
    <row r="276" spans="2:9" ht="15.75" thickBot="1">
      <c r="B276" s="312"/>
      <c r="C276" s="32" t="s">
        <v>146</v>
      </c>
      <c r="D276" s="3">
        <v>30</v>
      </c>
      <c r="E276" s="5">
        <v>2</v>
      </c>
      <c r="F276" s="2">
        <v>0.36</v>
      </c>
      <c r="G276" s="6">
        <v>15.87</v>
      </c>
      <c r="H276" s="6">
        <v>74.7</v>
      </c>
      <c r="I276" s="11">
        <v>90</v>
      </c>
    </row>
    <row r="277" spans="2:9" ht="15.75" thickBot="1">
      <c r="B277" s="11"/>
      <c r="C277" s="114" t="s">
        <v>22</v>
      </c>
      <c r="D277" s="49">
        <v>810</v>
      </c>
      <c r="E277" s="149">
        <f>SUM(SUM(E270:E276))</f>
        <v>32.58</v>
      </c>
      <c r="F277" s="120">
        <f>SUM(SUM(F270:F276))</f>
        <v>25.599999999999998</v>
      </c>
      <c r="G277" s="150">
        <f>SUM(SUM(G270:G276))</f>
        <v>94.13000000000001</v>
      </c>
      <c r="H277" s="150">
        <f>SUM(SUM(H270:H276))</f>
        <v>736.38000000000011</v>
      </c>
      <c r="I277" s="61"/>
    </row>
    <row r="278" spans="2:9" ht="15.75" thickBot="1">
      <c r="B278" s="2"/>
      <c r="C278" s="23" t="s">
        <v>24</v>
      </c>
      <c r="D278" s="52">
        <f>SUM(D269,D277,)</f>
        <v>1315</v>
      </c>
      <c r="E278" s="52">
        <f>SUM(E269,E277,)</f>
        <v>51.789999999999992</v>
      </c>
      <c r="F278" s="52">
        <f t="shared" ref="F278:H278" si="6">SUM(F269,F277,)</f>
        <v>46.23</v>
      </c>
      <c r="G278" s="52">
        <f t="shared" si="6"/>
        <v>159.81</v>
      </c>
      <c r="H278" s="52">
        <f t="shared" si="6"/>
        <v>1323.15</v>
      </c>
      <c r="I278" s="24"/>
    </row>
    <row r="279" spans="2:9" ht="15.75" thickBot="1">
      <c r="B279" s="46"/>
      <c r="C279" s="119" t="s">
        <v>25</v>
      </c>
      <c r="D279" s="124"/>
      <c r="E279" s="25">
        <f>E278*100/77</f>
        <v>67.259740259740255</v>
      </c>
      <c r="F279" s="26">
        <f>F278*100/79</f>
        <v>58.518987341772153</v>
      </c>
      <c r="G279" s="26">
        <f>G278*100/335</f>
        <v>47.704477611940298</v>
      </c>
      <c r="H279" s="27">
        <f>H278*100/2350</f>
        <v>56.304255319148936</v>
      </c>
      <c r="I279" s="31"/>
    </row>
    <row r="280" spans="2:9">
      <c r="B280" s="55"/>
      <c r="C280" s="65"/>
      <c r="D280" s="130"/>
      <c r="E280" s="130"/>
      <c r="F280" s="130"/>
      <c r="G280" s="130"/>
      <c r="H280" s="130"/>
      <c r="I280" s="73"/>
    </row>
    <row r="281" spans="2:9">
      <c r="B281" s="55"/>
      <c r="C281" s="65"/>
      <c r="D281" s="130"/>
      <c r="E281" s="130"/>
      <c r="F281" s="130"/>
      <c r="G281" s="130"/>
      <c r="H281" s="130"/>
      <c r="I281" s="73"/>
    </row>
    <row r="282" spans="2:9" ht="19.5" customHeight="1">
      <c r="B282" s="46"/>
      <c r="C282" s="295" t="s">
        <v>196</v>
      </c>
      <c r="D282" s="295"/>
      <c r="E282" s="295"/>
      <c r="F282" s="295"/>
      <c r="G282" s="295"/>
      <c r="H282" s="295"/>
      <c r="I282" s="31"/>
    </row>
    <row r="283" spans="2:9" ht="15.75" thickBot="1">
      <c r="B283" s="46"/>
      <c r="I283" s="31"/>
    </row>
    <row r="284" spans="2:9" ht="15.75" thickBot="1">
      <c r="B284" s="74"/>
      <c r="C284" s="75" t="s">
        <v>105</v>
      </c>
      <c r="D284" s="76" t="s">
        <v>106</v>
      </c>
      <c r="E284" s="76"/>
      <c r="F284" s="23"/>
      <c r="G284" s="77" t="s">
        <v>107</v>
      </c>
      <c r="H284" s="46"/>
      <c r="I284" s="164"/>
    </row>
    <row r="285" spans="2:9" ht="15.75" thickBot="1">
      <c r="B285" s="78"/>
      <c r="C285" s="92" t="s">
        <v>108</v>
      </c>
      <c r="D285" s="79" t="s">
        <v>109</v>
      </c>
      <c r="E285" s="77" t="s">
        <v>110</v>
      </c>
      <c r="F285" s="75" t="s">
        <v>111</v>
      </c>
      <c r="G285" s="80" t="s">
        <v>112</v>
      </c>
      <c r="H285" s="46"/>
      <c r="I285" s="164"/>
    </row>
    <row r="286" spans="2:9" ht="15.75" thickBot="1">
      <c r="B286" s="74"/>
      <c r="C286" s="277" t="s">
        <v>113</v>
      </c>
      <c r="D286" s="82">
        <f>E37</f>
        <v>56.28</v>
      </c>
      <c r="E286" s="24">
        <f>F37</f>
        <v>58.62</v>
      </c>
      <c r="F286" s="24">
        <f>G37</f>
        <v>190.19</v>
      </c>
      <c r="G286" s="24">
        <f>H37</f>
        <v>1513</v>
      </c>
      <c r="H286" s="46"/>
      <c r="I286" s="164"/>
    </row>
    <row r="287" spans="2:9" ht="15.75" thickBot="1">
      <c r="B287" s="276"/>
      <c r="C287" s="277" t="s">
        <v>114</v>
      </c>
      <c r="D287" s="82">
        <f>E58</f>
        <v>56.620000000000005</v>
      </c>
      <c r="E287" s="82">
        <f>F58</f>
        <v>54.099999999999994</v>
      </c>
      <c r="F287" s="82">
        <f>G58</f>
        <v>163.76999999999998</v>
      </c>
      <c r="G287" s="82">
        <f>H58</f>
        <v>1373.26</v>
      </c>
      <c r="H287" s="46"/>
      <c r="I287" s="164"/>
    </row>
    <row r="288" spans="2:9" ht="18.75" customHeight="1" thickBot="1">
      <c r="B288" s="276"/>
      <c r="C288" s="277" t="s">
        <v>115</v>
      </c>
      <c r="D288" s="82">
        <f>E78</f>
        <v>56.36</v>
      </c>
      <c r="E288" s="82">
        <f>F78</f>
        <v>50.489999999999995</v>
      </c>
      <c r="F288" s="82">
        <f>G78</f>
        <v>154.74</v>
      </c>
      <c r="G288" s="82">
        <f>H78</f>
        <v>1303.7</v>
      </c>
      <c r="H288" s="46"/>
      <c r="I288" s="127"/>
    </row>
    <row r="289" spans="2:9" ht="15.75" thickBot="1">
      <c r="B289" s="276"/>
      <c r="C289" s="277" t="s">
        <v>116</v>
      </c>
      <c r="D289" s="83">
        <f>E100</f>
        <v>53.14</v>
      </c>
      <c r="E289" s="83">
        <f>F100</f>
        <v>46.51</v>
      </c>
      <c r="F289" s="83">
        <f>G100</f>
        <v>158.19999999999999</v>
      </c>
      <c r="G289" s="83">
        <f>H100</f>
        <v>1258.47</v>
      </c>
      <c r="H289" s="46"/>
      <c r="I289" s="55"/>
    </row>
    <row r="290" spans="2:9" ht="15.75" thickBot="1">
      <c r="B290" s="276"/>
      <c r="C290" s="277" t="s">
        <v>117</v>
      </c>
      <c r="D290" s="165">
        <f>E122</f>
        <v>35.230000000000004</v>
      </c>
      <c r="E290" s="165">
        <f>F122</f>
        <v>43.41</v>
      </c>
      <c r="F290" s="165">
        <f>G122</f>
        <v>203.7</v>
      </c>
      <c r="G290" s="165">
        <f>H122</f>
        <v>1350.14</v>
      </c>
      <c r="H290" s="46"/>
      <c r="I290" s="55"/>
    </row>
    <row r="291" spans="2:9" ht="15.75" thickBot="1">
      <c r="B291" s="276"/>
      <c r="C291" s="277" t="s">
        <v>118</v>
      </c>
      <c r="D291" s="166">
        <f>E143</f>
        <v>46.914056800000004</v>
      </c>
      <c r="E291" s="166">
        <f>F143</f>
        <v>39.206620800000003</v>
      </c>
      <c r="F291" s="166">
        <f>G143</f>
        <v>151.21347</v>
      </c>
      <c r="G291" s="166">
        <f>H143</f>
        <v>1164.52</v>
      </c>
      <c r="H291" s="46"/>
      <c r="I291" s="46"/>
    </row>
    <row r="292" spans="2:9" ht="15.75" thickBot="1">
      <c r="B292" s="276"/>
      <c r="C292" s="277" t="s">
        <v>119</v>
      </c>
      <c r="D292" s="166">
        <f>SUM(D286:D291)</f>
        <v>304.54405680000002</v>
      </c>
      <c r="E292" s="166">
        <f>SUM(E286:E291)</f>
        <v>292.33662079999999</v>
      </c>
      <c r="F292" s="166">
        <f>SUM(F286:F291)</f>
        <v>1021.8134699999999</v>
      </c>
      <c r="G292" s="166">
        <f>SUM(G286:G291)</f>
        <v>7963.09</v>
      </c>
      <c r="H292" s="46"/>
      <c r="I292" s="46"/>
    </row>
    <row r="293" spans="2:9" ht="15.75" thickBot="1">
      <c r="B293" s="41"/>
      <c r="C293" s="98" t="s">
        <v>120</v>
      </c>
      <c r="D293" s="167">
        <f>D292/6</f>
        <v>50.757342800000004</v>
      </c>
      <c r="E293" s="167">
        <f>E292/6</f>
        <v>48.722770133333334</v>
      </c>
      <c r="F293" s="167">
        <f>F292/6</f>
        <v>170.302245</v>
      </c>
      <c r="G293" s="167">
        <f>G292/6</f>
        <v>1327.1816666666666</v>
      </c>
      <c r="H293" s="46"/>
    </row>
    <row r="294" spans="2:9" ht="15.75" thickBot="1">
      <c r="B294" s="41"/>
      <c r="C294" s="278" t="s">
        <v>25</v>
      </c>
      <c r="D294" s="95">
        <f>D293*100/77</f>
        <v>65.918627012987017</v>
      </c>
      <c r="E294" s="96">
        <f>E293*100/79</f>
        <v>61.674392573839661</v>
      </c>
      <c r="F294" s="96">
        <f>F293*100/335</f>
        <v>50.836491044776118</v>
      </c>
      <c r="G294" s="97">
        <f>G293*100/2350</f>
        <v>56.475815602836875</v>
      </c>
      <c r="H294" s="46"/>
    </row>
    <row r="295" spans="2:9" ht="15.75" thickBot="1">
      <c r="B295" s="276"/>
      <c r="C295" s="277" t="s">
        <v>121</v>
      </c>
      <c r="D295" s="165">
        <f>E164</f>
        <v>57.730000000000004</v>
      </c>
      <c r="E295" s="165">
        <f>F164</f>
        <v>67</v>
      </c>
      <c r="F295" s="165">
        <f>G164</f>
        <v>138.01</v>
      </c>
      <c r="G295" s="165">
        <f>H164</f>
        <v>1384.9</v>
      </c>
      <c r="H295" s="46"/>
    </row>
    <row r="296" spans="2:9" ht="15.75" thickBot="1">
      <c r="B296" s="276"/>
      <c r="C296" s="277" t="s">
        <v>122</v>
      </c>
      <c r="D296" s="165">
        <f>E185</f>
        <v>46.730000000000004</v>
      </c>
      <c r="E296" s="165">
        <f>F185</f>
        <v>43.900000000000006</v>
      </c>
      <c r="F296" s="168">
        <f>G185</f>
        <v>184.01</v>
      </c>
      <c r="G296" s="165">
        <f>H185</f>
        <v>1328.62</v>
      </c>
      <c r="H296" s="46"/>
      <c r="I296" s="46"/>
    </row>
    <row r="297" spans="2:9" ht="15.75" thickBot="1">
      <c r="B297" s="276"/>
      <c r="C297" s="277" t="s">
        <v>123</v>
      </c>
      <c r="D297" s="165">
        <f>E209</f>
        <v>57.42</v>
      </c>
      <c r="E297" s="165">
        <f>F209</f>
        <v>40.549999999999997</v>
      </c>
      <c r="F297" s="165">
        <f>G209</f>
        <v>201.79</v>
      </c>
      <c r="G297" s="165">
        <f>H209</f>
        <v>1396.47</v>
      </c>
      <c r="H297" s="46"/>
      <c r="I297" s="46"/>
    </row>
    <row r="298" spans="2:9" ht="15.75" thickBot="1">
      <c r="B298" s="276"/>
      <c r="C298" s="277" t="s">
        <v>124</v>
      </c>
      <c r="D298" s="166">
        <f>E234</f>
        <v>47.25</v>
      </c>
      <c r="E298" s="166">
        <f>F234</f>
        <v>50.12</v>
      </c>
      <c r="F298" s="166">
        <f>G234</f>
        <v>213.57999999999998</v>
      </c>
      <c r="G298" s="166">
        <f>H234</f>
        <v>1495.9</v>
      </c>
      <c r="H298" s="46"/>
      <c r="I298" s="46"/>
    </row>
    <row r="299" spans="2:9" ht="15.75" thickBot="1">
      <c r="B299" s="276"/>
      <c r="C299" s="277" t="s">
        <v>125</v>
      </c>
      <c r="D299" s="82">
        <f>E257</f>
        <v>56.22</v>
      </c>
      <c r="E299" s="82">
        <f>F257</f>
        <v>46.519999999999996</v>
      </c>
      <c r="F299" s="82">
        <f>G257</f>
        <v>186.26000000000002</v>
      </c>
      <c r="G299" s="82">
        <f>H257</f>
        <v>1389.7</v>
      </c>
      <c r="H299" s="46"/>
      <c r="I299" s="46"/>
    </row>
    <row r="300" spans="2:9" ht="15.75" thickBot="1">
      <c r="B300" s="78"/>
      <c r="C300" s="277" t="s">
        <v>126</v>
      </c>
      <c r="D300" s="169">
        <f>E278</f>
        <v>51.789999999999992</v>
      </c>
      <c r="E300" s="169">
        <f>F278</f>
        <v>46.23</v>
      </c>
      <c r="F300" s="169">
        <f>G278</f>
        <v>159.81</v>
      </c>
      <c r="G300" s="169">
        <f>H278</f>
        <v>1323.15</v>
      </c>
      <c r="H300" s="46"/>
      <c r="I300" s="46"/>
    </row>
    <row r="301" spans="2:9" ht="15.75" thickBot="1">
      <c r="B301" s="78"/>
      <c r="C301" s="98" t="s">
        <v>119</v>
      </c>
      <c r="D301" s="170">
        <f>SUM(D295:D300)</f>
        <v>317.14</v>
      </c>
      <c r="E301" s="170">
        <f>SUM(E295:E300)</f>
        <v>294.32</v>
      </c>
      <c r="F301" s="170">
        <f>SUM(F295:F300)</f>
        <v>1083.4599999999998</v>
      </c>
      <c r="G301" s="170">
        <f>SUM(G295:G300)</f>
        <v>8318.74</v>
      </c>
      <c r="H301" s="46"/>
      <c r="I301" s="46"/>
    </row>
    <row r="302" spans="2:9" ht="15.75" thickBot="1">
      <c r="B302" s="78"/>
      <c r="C302" s="84" t="s">
        <v>120</v>
      </c>
      <c r="D302" s="171">
        <f>D301/6</f>
        <v>52.856666666666662</v>
      </c>
      <c r="E302" s="171">
        <f>E301/6</f>
        <v>49.053333333333335</v>
      </c>
      <c r="F302" s="171">
        <f>F301/6</f>
        <v>180.57666666666663</v>
      </c>
      <c r="G302" s="171">
        <f>G301/6</f>
        <v>1386.4566666666667</v>
      </c>
      <c r="H302" s="46"/>
      <c r="I302" s="46"/>
    </row>
    <row r="303" spans="2:9" ht="15.75" thickBot="1">
      <c r="B303" s="78"/>
      <c r="C303" s="84" t="s">
        <v>25</v>
      </c>
      <c r="D303" s="171">
        <f>D302*100/77</f>
        <v>68.645021645021643</v>
      </c>
      <c r="E303" s="171">
        <f>E302*100/79</f>
        <v>62.092827004219409</v>
      </c>
      <c r="F303" s="171">
        <f>F302*100/335</f>
        <v>53.903482587064673</v>
      </c>
      <c r="G303" s="171">
        <f>G302*100/2350</f>
        <v>58.99815602836879</v>
      </c>
      <c r="H303" s="46"/>
      <c r="I303" s="46"/>
    </row>
    <row r="304" spans="2:9" s="174" customFormat="1" ht="15.75" thickBot="1">
      <c r="B304" s="85"/>
      <c r="C304" s="86" t="s">
        <v>127</v>
      </c>
      <c r="D304" s="87">
        <f>D292+D301</f>
        <v>621.68405680000001</v>
      </c>
      <c r="E304" s="87">
        <f>E292+E301</f>
        <v>586.65662079999993</v>
      </c>
      <c r="F304" s="87">
        <f>F292+F301</f>
        <v>2105.2734699999996</v>
      </c>
      <c r="G304" s="87">
        <f>G292+G301</f>
        <v>16281.83</v>
      </c>
      <c r="H304" s="172"/>
      <c r="I304" s="173"/>
    </row>
    <row r="305" spans="2:9" ht="15.75" thickBot="1">
      <c r="B305" s="43"/>
      <c r="C305" s="88" t="s">
        <v>128</v>
      </c>
      <c r="D305" s="89">
        <f>D304/12</f>
        <v>51.807004733333336</v>
      </c>
      <c r="E305" s="90">
        <f>E304/12</f>
        <v>48.888051733333327</v>
      </c>
      <c r="F305" s="90">
        <f>F304/12</f>
        <v>175.43945583333331</v>
      </c>
      <c r="G305" s="91">
        <f>G304/12</f>
        <v>1356.8191666666667</v>
      </c>
      <c r="H305" s="46"/>
      <c r="I305" s="123"/>
    </row>
    <row r="306" spans="2:9">
      <c r="B306" s="41"/>
      <c r="C306" s="81" t="s">
        <v>129</v>
      </c>
      <c r="D306" s="92"/>
      <c r="E306" s="93"/>
      <c r="F306" s="93"/>
      <c r="G306" s="80"/>
      <c r="H306" s="46"/>
      <c r="I306" s="46"/>
    </row>
    <row r="307" spans="2:9" ht="15.75" thickBot="1">
      <c r="B307" s="62"/>
      <c r="C307" s="94" t="s">
        <v>130</v>
      </c>
      <c r="D307" s="95">
        <f>D305*100/77</f>
        <v>67.281824329004323</v>
      </c>
      <c r="E307" s="96">
        <f>E305*100/79</f>
        <v>61.883609789029521</v>
      </c>
      <c r="F307" s="96">
        <f>F305*100/335</f>
        <v>52.369986815920392</v>
      </c>
      <c r="G307" s="97">
        <f>G305*100/2350</f>
        <v>57.736985815602836</v>
      </c>
      <c r="H307" s="46"/>
      <c r="I307" s="46"/>
    </row>
    <row r="308" spans="2:9">
      <c r="B308" s="46"/>
      <c r="C308" s="46"/>
      <c r="D308" s="46"/>
      <c r="E308" s="46"/>
      <c r="F308" s="46"/>
      <c r="G308" s="46"/>
      <c r="H308" s="46"/>
      <c r="I308" s="46"/>
    </row>
  </sheetData>
  <mergeCells count="154">
    <mergeCell ref="B275:B276"/>
    <mergeCell ref="I261:I262"/>
    <mergeCell ref="D263:D264"/>
    <mergeCell ref="E263:E264"/>
    <mergeCell ref="F263:F264"/>
    <mergeCell ref="G263:G264"/>
    <mergeCell ref="H263:H264"/>
    <mergeCell ref="I263:I264"/>
    <mergeCell ref="B254:B255"/>
    <mergeCell ref="B261:B262"/>
    <mergeCell ref="C261:C262"/>
    <mergeCell ref="D261:D262"/>
    <mergeCell ref="E261:G261"/>
    <mergeCell ref="H261:H262"/>
    <mergeCell ref="D240:D241"/>
    <mergeCell ref="E240:E241"/>
    <mergeCell ref="F240:F241"/>
    <mergeCell ref="G240:G241"/>
    <mergeCell ref="H240:H241"/>
    <mergeCell ref="I240:I241"/>
    <mergeCell ref="B238:B239"/>
    <mergeCell ref="C238:C239"/>
    <mergeCell ref="D238:D239"/>
    <mergeCell ref="E238:G238"/>
    <mergeCell ref="H238:H239"/>
    <mergeCell ref="I238:I239"/>
    <mergeCell ref="I214:I215"/>
    <mergeCell ref="D216:D217"/>
    <mergeCell ref="E216:E217"/>
    <mergeCell ref="F216:F217"/>
    <mergeCell ref="G216:G217"/>
    <mergeCell ref="H216:H217"/>
    <mergeCell ref="I216:I217"/>
    <mergeCell ref="B206:B207"/>
    <mergeCell ref="B214:B215"/>
    <mergeCell ref="C214:C215"/>
    <mergeCell ref="D214:D215"/>
    <mergeCell ref="E214:G214"/>
    <mergeCell ref="H214:H215"/>
    <mergeCell ref="I190:I191"/>
    <mergeCell ref="D192:D193"/>
    <mergeCell ref="E192:E193"/>
    <mergeCell ref="F192:F193"/>
    <mergeCell ref="G192:G193"/>
    <mergeCell ref="H192:H193"/>
    <mergeCell ref="I192:I193"/>
    <mergeCell ref="B182:B183"/>
    <mergeCell ref="B190:B191"/>
    <mergeCell ref="C190:C191"/>
    <mergeCell ref="D190:D191"/>
    <mergeCell ref="E190:G190"/>
    <mergeCell ref="H190:H191"/>
    <mergeCell ref="I167:I168"/>
    <mergeCell ref="D169:D170"/>
    <mergeCell ref="E169:E170"/>
    <mergeCell ref="F169:F170"/>
    <mergeCell ref="G169:G170"/>
    <mergeCell ref="H169:H170"/>
    <mergeCell ref="I169:I170"/>
    <mergeCell ref="B161:B162"/>
    <mergeCell ref="B167:B168"/>
    <mergeCell ref="C167:C168"/>
    <mergeCell ref="D167:D168"/>
    <mergeCell ref="E167:G167"/>
    <mergeCell ref="H167:H168"/>
    <mergeCell ref="I147:I148"/>
    <mergeCell ref="D149:D150"/>
    <mergeCell ref="E149:E150"/>
    <mergeCell ref="F149:F150"/>
    <mergeCell ref="G149:G150"/>
    <mergeCell ref="H149:H150"/>
    <mergeCell ref="I149:I150"/>
    <mergeCell ref="B140:B141"/>
    <mergeCell ref="B147:B148"/>
    <mergeCell ref="C147:C148"/>
    <mergeCell ref="D147:D148"/>
    <mergeCell ref="E147:G147"/>
    <mergeCell ref="H147:H148"/>
    <mergeCell ref="H125:H126"/>
    <mergeCell ref="I125:I126"/>
    <mergeCell ref="D127:D128"/>
    <mergeCell ref="E127:E128"/>
    <mergeCell ref="F127:F128"/>
    <mergeCell ref="G127:G128"/>
    <mergeCell ref="H127:H128"/>
    <mergeCell ref="I127:I128"/>
    <mergeCell ref="B110:B112"/>
    <mergeCell ref="B117:B120"/>
    <mergeCell ref="B125:B126"/>
    <mergeCell ref="C125:C126"/>
    <mergeCell ref="D125:D126"/>
    <mergeCell ref="E125:G125"/>
    <mergeCell ref="I104:I105"/>
    <mergeCell ref="D106:D107"/>
    <mergeCell ref="E106:E107"/>
    <mergeCell ref="F106:F107"/>
    <mergeCell ref="G106:G107"/>
    <mergeCell ref="H106:H107"/>
    <mergeCell ref="I106:I107"/>
    <mergeCell ref="B96:B98"/>
    <mergeCell ref="B104:B105"/>
    <mergeCell ref="C104:C105"/>
    <mergeCell ref="D104:D105"/>
    <mergeCell ref="E104:G104"/>
    <mergeCell ref="H104:H105"/>
    <mergeCell ref="I83:I84"/>
    <mergeCell ref="D85:D86"/>
    <mergeCell ref="E85:E86"/>
    <mergeCell ref="F85:F86"/>
    <mergeCell ref="G85:G86"/>
    <mergeCell ref="H85:H86"/>
    <mergeCell ref="I85:I86"/>
    <mergeCell ref="B74:B76"/>
    <mergeCell ref="B83:B84"/>
    <mergeCell ref="C83:C84"/>
    <mergeCell ref="D83:D84"/>
    <mergeCell ref="E83:G83"/>
    <mergeCell ref="H83:H84"/>
    <mergeCell ref="B40:B41"/>
    <mergeCell ref="C40:C41"/>
    <mergeCell ref="D40:D41"/>
    <mergeCell ref="E40:G40"/>
    <mergeCell ref="H62:H63"/>
    <mergeCell ref="I62:I63"/>
    <mergeCell ref="B45:B48"/>
    <mergeCell ref="B54:B56"/>
    <mergeCell ref="B62:B63"/>
    <mergeCell ref="C62:C63"/>
    <mergeCell ref="D62:D63"/>
    <mergeCell ref="E62:G62"/>
    <mergeCell ref="C9:I9"/>
    <mergeCell ref="C282:H282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G20"/>
    <mergeCell ref="H20:H21"/>
    <mergeCell ref="I20:I21"/>
    <mergeCell ref="H40:H41"/>
    <mergeCell ref="I40:I41"/>
    <mergeCell ref="D42:D43"/>
    <mergeCell ref="E42:E43"/>
    <mergeCell ref="F42:F43"/>
    <mergeCell ref="G42:G43"/>
    <mergeCell ref="H42:H43"/>
    <mergeCell ref="I42:I43"/>
    <mergeCell ref="B26:B28"/>
    <mergeCell ref="B33:B3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93"/>
  <sheetViews>
    <sheetView workbookViewId="0">
      <selection activeCell="L207" sqref="L207"/>
    </sheetView>
  </sheetViews>
  <sheetFormatPr defaultRowHeight="15"/>
  <cols>
    <col min="1" max="1" width="9.140625" style="7"/>
    <col min="2" max="2" width="13.5703125" style="7" customWidth="1"/>
    <col min="3" max="3" width="62.85546875" style="7" customWidth="1"/>
    <col min="4" max="4" width="15.140625" style="7" customWidth="1"/>
    <col min="5" max="5" width="11.85546875" style="7" customWidth="1"/>
    <col min="6" max="6" width="12" style="7" customWidth="1"/>
    <col min="7" max="7" width="12.5703125" style="7" customWidth="1"/>
    <col min="8" max="8" width="19" style="7" customWidth="1"/>
    <col min="9" max="9" width="13.85546875" style="7" customWidth="1"/>
    <col min="10" max="16384" width="9.140625" style="7"/>
  </cols>
  <sheetData>
    <row r="2" spans="2:9" ht="15.75" thickBot="1">
      <c r="B2" s="46"/>
      <c r="C2" s="31" t="s">
        <v>131</v>
      </c>
      <c r="D2" s="46"/>
      <c r="E2" s="46"/>
      <c r="F2" s="46"/>
      <c r="G2" s="46"/>
      <c r="H2" s="46"/>
      <c r="I2" s="46"/>
    </row>
    <row r="3" spans="2:9" ht="15.75" thickBot="1">
      <c r="B3" s="300" t="s">
        <v>1</v>
      </c>
      <c r="C3" s="300" t="s">
        <v>2</v>
      </c>
      <c r="D3" s="300" t="s">
        <v>3</v>
      </c>
      <c r="E3" s="302" t="s">
        <v>4</v>
      </c>
      <c r="F3" s="303"/>
      <c r="G3" s="304"/>
      <c r="H3" s="300" t="s">
        <v>5</v>
      </c>
      <c r="I3" s="300" t="s">
        <v>6</v>
      </c>
    </row>
    <row r="4" spans="2:9" ht="15.75" thickBot="1">
      <c r="B4" s="301"/>
      <c r="C4" s="301"/>
      <c r="D4" s="301"/>
      <c r="E4" s="21" t="s">
        <v>7</v>
      </c>
      <c r="F4" s="21" t="s">
        <v>8</v>
      </c>
      <c r="G4" s="21" t="s">
        <v>9</v>
      </c>
      <c r="H4" s="301"/>
      <c r="I4" s="301"/>
    </row>
    <row r="5" spans="2:9">
      <c r="B5" s="80"/>
      <c r="C5" s="110" t="s">
        <v>16</v>
      </c>
      <c r="D5" s="296"/>
      <c r="E5" s="296"/>
      <c r="F5" s="296"/>
      <c r="G5" s="296"/>
      <c r="H5" s="296"/>
      <c r="I5" s="298"/>
    </row>
    <row r="6" spans="2:9" ht="15.75" thickBot="1">
      <c r="B6" s="52"/>
      <c r="C6" s="111" t="s">
        <v>10</v>
      </c>
      <c r="D6" s="297"/>
      <c r="E6" s="297"/>
      <c r="F6" s="297"/>
      <c r="G6" s="297"/>
      <c r="H6" s="297"/>
      <c r="I6" s="299"/>
    </row>
    <row r="7" spans="2:9" ht="15.75" thickBot="1">
      <c r="B7" s="35"/>
      <c r="C7" s="1" t="s">
        <v>145</v>
      </c>
      <c r="D7" s="2" t="s">
        <v>11</v>
      </c>
      <c r="E7" s="3">
        <v>7.46</v>
      </c>
      <c r="F7" s="108">
        <v>14</v>
      </c>
      <c r="G7" s="3">
        <v>20.9</v>
      </c>
      <c r="H7" s="2">
        <v>239.5</v>
      </c>
      <c r="I7" s="112" t="s">
        <v>143</v>
      </c>
    </row>
    <row r="8" spans="2:9" ht="15.75" thickBot="1">
      <c r="B8" s="192"/>
      <c r="C8" s="40" t="s">
        <v>168</v>
      </c>
      <c r="D8" s="5" t="s">
        <v>132</v>
      </c>
      <c r="E8" s="194">
        <v>10.4</v>
      </c>
      <c r="F8" s="5">
        <v>14.5</v>
      </c>
      <c r="G8" s="2">
        <v>46.9</v>
      </c>
      <c r="H8" s="2">
        <v>359.9</v>
      </c>
      <c r="I8" s="112" t="s">
        <v>169</v>
      </c>
    </row>
    <row r="9" spans="2:9" ht="15.75" thickBot="1">
      <c r="B9" s="307" t="s">
        <v>13</v>
      </c>
      <c r="C9" s="4" t="s">
        <v>41</v>
      </c>
      <c r="D9" s="6">
        <v>200</v>
      </c>
      <c r="E9" s="58">
        <v>3.1</v>
      </c>
      <c r="F9" s="59">
        <v>3</v>
      </c>
      <c r="G9" s="59">
        <v>14.3</v>
      </c>
      <c r="H9" s="59">
        <v>95</v>
      </c>
      <c r="I9" s="11">
        <v>75</v>
      </c>
    </row>
    <row r="10" spans="2:9" ht="16.5" thickBot="1">
      <c r="B10" s="307"/>
      <c r="C10" s="42" t="s">
        <v>23</v>
      </c>
      <c r="D10" s="3">
        <v>100</v>
      </c>
      <c r="E10" s="121">
        <v>0.4</v>
      </c>
      <c r="F10" s="121">
        <v>0.4</v>
      </c>
      <c r="G10" s="121">
        <v>9.8000000000000007</v>
      </c>
      <c r="H10" s="121">
        <v>47</v>
      </c>
      <c r="I10" s="13">
        <v>63</v>
      </c>
    </row>
    <row r="11" spans="2:9" ht="15.75" thickBot="1">
      <c r="B11" s="307"/>
      <c r="C11" s="32" t="s">
        <v>146</v>
      </c>
      <c r="D11" s="6">
        <v>30</v>
      </c>
      <c r="E11" s="15">
        <v>2</v>
      </c>
      <c r="F11" s="16">
        <v>0.36</v>
      </c>
      <c r="G11" s="17">
        <v>15.87</v>
      </c>
      <c r="H11" s="18">
        <v>74.7</v>
      </c>
      <c r="I11" s="11">
        <v>90</v>
      </c>
    </row>
    <row r="12" spans="2:9" ht="19.5" customHeight="1" thickBot="1">
      <c r="B12" s="45" t="s">
        <v>16</v>
      </c>
      <c r="C12" s="114" t="s">
        <v>17</v>
      </c>
      <c r="D12" s="187">
        <v>655</v>
      </c>
      <c r="E12" s="115">
        <f>SUM(SUM(E7:E11))</f>
        <v>23.36</v>
      </c>
      <c r="F12" s="115">
        <f>SUM(SUM(F7:F11))</f>
        <v>32.26</v>
      </c>
      <c r="G12" s="115">
        <f>SUM(SUM(G7:G11))</f>
        <v>107.77</v>
      </c>
      <c r="H12" s="115">
        <f>SUM(SUM(H7:H11))</f>
        <v>816.1</v>
      </c>
      <c r="I12" s="45"/>
    </row>
    <row r="13" spans="2:9" ht="16.5" thickBot="1">
      <c r="B13" s="189"/>
      <c r="C13" s="109" t="s">
        <v>18</v>
      </c>
      <c r="D13" s="3">
        <v>100</v>
      </c>
      <c r="E13" s="8">
        <v>1.1000000000000001</v>
      </c>
      <c r="F13" s="9">
        <v>6</v>
      </c>
      <c r="G13" s="9">
        <v>5.6</v>
      </c>
      <c r="H13" s="10">
        <v>80</v>
      </c>
      <c r="I13" s="11">
        <v>5</v>
      </c>
    </row>
    <row r="14" spans="2:9" ht="16.5" thickBot="1">
      <c r="B14" s="189"/>
      <c r="C14" s="4" t="s">
        <v>147</v>
      </c>
      <c r="D14" s="116" t="s">
        <v>170</v>
      </c>
      <c r="E14" s="195">
        <v>10.8</v>
      </c>
      <c r="F14" s="116">
        <v>5.4</v>
      </c>
      <c r="G14" s="116">
        <v>17.399999999999999</v>
      </c>
      <c r="H14" s="116">
        <v>161.25</v>
      </c>
      <c r="I14" s="13" t="s">
        <v>148</v>
      </c>
    </row>
    <row r="15" spans="2:9" ht="16.5" thickBot="1">
      <c r="B15" s="191" t="s">
        <v>19</v>
      </c>
      <c r="C15" s="196" t="s">
        <v>20</v>
      </c>
      <c r="D15" s="116">
        <v>300</v>
      </c>
      <c r="E15" s="117">
        <v>23.7</v>
      </c>
      <c r="F15" s="117">
        <v>21.6</v>
      </c>
      <c r="G15" s="117">
        <v>34.299999999999997</v>
      </c>
      <c r="H15" s="117">
        <v>426.5</v>
      </c>
      <c r="I15" s="11">
        <v>41</v>
      </c>
    </row>
    <row r="16" spans="2:9" ht="15.75" thickBot="1">
      <c r="B16" s="308"/>
      <c r="C16" s="4" t="s">
        <v>21</v>
      </c>
      <c r="D16" s="3">
        <v>200</v>
      </c>
      <c r="E16" s="5">
        <v>0.2</v>
      </c>
      <c r="F16" s="2">
        <v>0.1</v>
      </c>
      <c r="G16" s="6">
        <v>10.199999999999999</v>
      </c>
      <c r="H16" s="6">
        <v>42.5</v>
      </c>
      <c r="I16" s="11">
        <v>66</v>
      </c>
    </row>
    <row r="17" spans="2:9" ht="15.75" thickBot="1">
      <c r="B17" s="308"/>
      <c r="C17" s="4" t="s">
        <v>149</v>
      </c>
      <c r="D17" s="3">
        <v>60</v>
      </c>
      <c r="E17" s="2">
        <v>4.8</v>
      </c>
      <c r="F17" s="3">
        <v>0.6</v>
      </c>
      <c r="G17" s="2">
        <v>27.6</v>
      </c>
      <c r="H17" s="161">
        <v>135</v>
      </c>
      <c r="I17" s="11">
        <v>89</v>
      </c>
    </row>
    <row r="18" spans="2:9" ht="16.5" thickBot="1">
      <c r="B18" s="309"/>
      <c r="C18" s="32" t="s">
        <v>146</v>
      </c>
      <c r="D18" s="99">
        <v>50</v>
      </c>
      <c r="E18" s="100">
        <v>3.32</v>
      </c>
      <c r="F18" s="101">
        <v>0.6</v>
      </c>
      <c r="G18" s="102">
        <v>26.5</v>
      </c>
      <c r="H18" s="102">
        <v>124.5</v>
      </c>
      <c r="I18" s="13">
        <v>90</v>
      </c>
    </row>
    <row r="19" spans="2:9" ht="18.75" customHeight="1" thickBot="1">
      <c r="B19" s="190"/>
      <c r="C19" s="119" t="s">
        <v>22</v>
      </c>
      <c r="D19" s="184">
        <v>990</v>
      </c>
      <c r="E19" s="120">
        <f>SUM(SUM(E13:E18))</f>
        <v>43.92</v>
      </c>
      <c r="F19" s="120">
        <f>SUM(SUM(F13:F18))</f>
        <v>34.300000000000004</v>
      </c>
      <c r="G19" s="120">
        <f>SUM(SUM(G13:G18))</f>
        <v>121.6</v>
      </c>
      <c r="H19" s="120">
        <f>SUM(SUM(H13:H18))</f>
        <v>969.75</v>
      </c>
      <c r="I19" s="54"/>
    </row>
    <row r="20" spans="2:9" ht="15.75" thickBot="1">
      <c r="B20" s="22"/>
      <c r="C20" s="23" t="s">
        <v>24</v>
      </c>
      <c r="D20" s="24">
        <f>SUM(D12,D19,)</f>
        <v>1645</v>
      </c>
      <c r="E20" s="24">
        <f>SUM(E12,E19,)</f>
        <v>67.28</v>
      </c>
      <c r="F20" s="24">
        <f>SUM(F12,F19,)</f>
        <v>66.56</v>
      </c>
      <c r="G20" s="24">
        <f>SUM(G12,G19,)</f>
        <v>229.37</v>
      </c>
      <c r="H20" s="24">
        <f>SUM(H12,H19,)</f>
        <v>1785.85</v>
      </c>
      <c r="I20" s="24"/>
    </row>
    <row r="21" spans="2:9" ht="21.75" customHeight="1" thickBot="1">
      <c r="B21" s="123"/>
      <c r="C21" s="119" t="s">
        <v>25</v>
      </c>
      <c r="D21" s="124"/>
      <c r="E21" s="25">
        <f>E20*100/90</f>
        <v>74.75555555555556</v>
      </c>
      <c r="F21" s="26">
        <f>F20*100/92</f>
        <v>72.347826086956516</v>
      </c>
      <c r="G21" s="26">
        <f>G20*100/383</f>
        <v>59.887728459530024</v>
      </c>
      <c r="H21" s="27">
        <f>H20*100/2720</f>
        <v>65.65625</v>
      </c>
      <c r="I21" s="125"/>
    </row>
    <row r="22" spans="2:9" ht="21.75" customHeight="1">
      <c r="B22" s="123"/>
      <c r="C22" s="126"/>
      <c r="D22" s="127"/>
      <c r="E22" s="28"/>
      <c r="F22" s="28"/>
      <c r="G22" s="28"/>
      <c r="H22" s="28"/>
      <c r="I22" s="125"/>
    </row>
    <row r="23" spans="2:9" ht="15.75" thickBot="1">
      <c r="B23" s="29"/>
      <c r="C23" s="30"/>
      <c r="D23" s="29"/>
      <c r="E23" s="31"/>
      <c r="F23" s="31"/>
      <c r="G23" s="31"/>
      <c r="H23" s="31"/>
      <c r="I23" s="31"/>
    </row>
    <row r="24" spans="2:9" ht="15.75" thickBot="1">
      <c r="B24" s="300" t="s">
        <v>1</v>
      </c>
      <c r="C24" s="300" t="s">
        <v>2</v>
      </c>
      <c r="D24" s="300" t="s">
        <v>3</v>
      </c>
      <c r="E24" s="302" t="s">
        <v>4</v>
      </c>
      <c r="F24" s="303"/>
      <c r="G24" s="304"/>
      <c r="H24" s="300" t="s">
        <v>5</v>
      </c>
      <c r="I24" s="300" t="s">
        <v>6</v>
      </c>
    </row>
    <row r="25" spans="2:9" ht="15.75" thickBot="1">
      <c r="B25" s="301"/>
      <c r="C25" s="301"/>
      <c r="D25" s="301"/>
      <c r="E25" s="21" t="s">
        <v>7</v>
      </c>
      <c r="F25" s="21" t="s">
        <v>8</v>
      </c>
      <c r="G25" s="21" t="s">
        <v>9</v>
      </c>
      <c r="H25" s="301"/>
      <c r="I25" s="301"/>
    </row>
    <row r="26" spans="2:9" ht="19.5" customHeight="1">
      <c r="B26" s="80"/>
      <c r="C26" s="110" t="s">
        <v>16</v>
      </c>
      <c r="D26" s="296"/>
      <c r="E26" s="296"/>
      <c r="F26" s="296"/>
      <c r="G26" s="296"/>
      <c r="H26" s="296"/>
      <c r="I26" s="298"/>
    </row>
    <row r="27" spans="2:9" ht="15.75" thickBot="1">
      <c r="B27" s="52"/>
      <c r="C27" s="128" t="s">
        <v>26</v>
      </c>
      <c r="D27" s="305"/>
      <c r="E27" s="305"/>
      <c r="F27" s="305"/>
      <c r="G27" s="305"/>
      <c r="H27" s="305"/>
      <c r="I27" s="306"/>
    </row>
    <row r="28" spans="2:9" ht="15.75" thickBot="1">
      <c r="B28" s="189"/>
      <c r="C28" s="4" t="s">
        <v>28</v>
      </c>
      <c r="D28" s="14" t="s">
        <v>29</v>
      </c>
      <c r="E28" s="151">
        <v>13.8</v>
      </c>
      <c r="F28" s="148">
        <v>18.399999999999999</v>
      </c>
      <c r="G28" s="72">
        <v>2.8</v>
      </c>
      <c r="H28" s="201">
        <v>232</v>
      </c>
      <c r="I28" s="11">
        <v>35</v>
      </c>
    </row>
    <row r="29" spans="2:9" ht="16.5" thickBot="1">
      <c r="B29" s="310" t="s">
        <v>13</v>
      </c>
      <c r="C29" s="4" t="s">
        <v>30</v>
      </c>
      <c r="D29" s="202">
        <v>200</v>
      </c>
      <c r="E29" s="203">
        <v>3.28</v>
      </c>
      <c r="F29" s="204">
        <v>3.08</v>
      </c>
      <c r="G29" s="204">
        <v>9.19</v>
      </c>
      <c r="H29" s="205">
        <v>77.52</v>
      </c>
      <c r="I29" s="192">
        <v>76</v>
      </c>
    </row>
    <row r="30" spans="2:9" ht="15.75" thickBot="1">
      <c r="B30" s="310"/>
      <c r="C30" s="4" t="s">
        <v>149</v>
      </c>
      <c r="D30" s="5">
        <v>60</v>
      </c>
      <c r="E30" s="2">
        <v>4.8</v>
      </c>
      <c r="F30" s="3">
        <v>0.6</v>
      </c>
      <c r="G30" s="2">
        <v>27.6</v>
      </c>
      <c r="H30" s="6">
        <v>135</v>
      </c>
      <c r="I30" s="11">
        <v>89</v>
      </c>
    </row>
    <row r="31" spans="2:9" ht="16.5" thickBot="1">
      <c r="B31" s="310"/>
      <c r="C31" s="4" t="s">
        <v>146</v>
      </c>
      <c r="D31" s="99">
        <v>50</v>
      </c>
      <c r="E31" s="100">
        <v>3.32</v>
      </c>
      <c r="F31" s="101">
        <v>0.6</v>
      </c>
      <c r="G31" s="102">
        <v>26.5</v>
      </c>
      <c r="H31" s="102">
        <v>124.5</v>
      </c>
      <c r="I31" s="192">
        <v>90</v>
      </c>
    </row>
    <row r="32" spans="2:9" ht="15.75" thickBot="1">
      <c r="B32" s="310"/>
      <c r="C32" s="32" t="s">
        <v>150</v>
      </c>
      <c r="D32" s="14">
        <v>100</v>
      </c>
      <c r="E32" s="131">
        <v>0.9</v>
      </c>
      <c r="F32" s="132">
        <v>0.2</v>
      </c>
      <c r="G32" s="133">
        <v>8.1</v>
      </c>
      <c r="H32" s="133">
        <v>43</v>
      </c>
      <c r="I32" s="11">
        <v>63</v>
      </c>
    </row>
    <row r="33" spans="2:9" ht="20.25" customHeight="1" thickBot="1">
      <c r="B33" s="45" t="s">
        <v>16</v>
      </c>
      <c r="C33" s="134" t="s">
        <v>17</v>
      </c>
      <c r="D33" s="187">
        <v>565</v>
      </c>
      <c r="E33" s="135">
        <f>SUM(E28:E32)</f>
        <v>26.1</v>
      </c>
      <c r="F33" s="135">
        <f>SUM(F28:F32)</f>
        <v>22.88</v>
      </c>
      <c r="G33" s="135">
        <f>SUM(G28:G32)</f>
        <v>74.19</v>
      </c>
      <c r="H33" s="135">
        <f>SUM(H28:H32)</f>
        <v>612.02</v>
      </c>
      <c r="I33" s="45"/>
    </row>
    <row r="34" spans="2:9" ht="16.5" thickBot="1">
      <c r="B34" s="136"/>
      <c r="C34" s="33" t="s">
        <v>31</v>
      </c>
      <c r="D34" s="175">
        <v>100</v>
      </c>
      <c r="E34" s="175">
        <v>1.4</v>
      </c>
      <c r="F34" s="175">
        <v>7.1</v>
      </c>
      <c r="G34" s="175">
        <v>8.6</v>
      </c>
      <c r="H34" s="175">
        <v>104</v>
      </c>
      <c r="I34" s="35">
        <v>13</v>
      </c>
    </row>
    <row r="35" spans="2:9" ht="16.5" thickBot="1">
      <c r="B35" s="189"/>
      <c r="C35" s="4" t="s">
        <v>32</v>
      </c>
      <c r="D35" s="14">
        <v>250</v>
      </c>
      <c r="E35" s="206">
        <v>8.3000000000000007</v>
      </c>
      <c r="F35" s="207">
        <v>5.75</v>
      </c>
      <c r="G35" s="207">
        <v>20.350000000000001</v>
      </c>
      <c r="H35" s="208">
        <v>166.5</v>
      </c>
      <c r="I35" s="11">
        <v>29</v>
      </c>
    </row>
    <row r="36" spans="2:9" ht="15.75" thickBot="1">
      <c r="B36" s="191" t="s">
        <v>19</v>
      </c>
      <c r="C36" s="4" t="s">
        <v>171</v>
      </c>
      <c r="D36" s="3" t="s">
        <v>33</v>
      </c>
      <c r="E36" s="5">
        <v>15.1</v>
      </c>
      <c r="F36" s="5">
        <v>16.7</v>
      </c>
      <c r="G36" s="2">
        <v>12.4</v>
      </c>
      <c r="H36" s="6">
        <v>260</v>
      </c>
      <c r="I36" s="11">
        <v>50</v>
      </c>
    </row>
    <row r="37" spans="2:9" ht="15.75" thickBot="1">
      <c r="B37" s="191"/>
      <c r="C37" s="4" t="s">
        <v>34</v>
      </c>
      <c r="D37" s="6" t="s">
        <v>133</v>
      </c>
      <c r="E37" s="2">
        <v>4.13</v>
      </c>
      <c r="F37" s="2">
        <v>6.67</v>
      </c>
      <c r="G37" s="2">
        <v>21.87</v>
      </c>
      <c r="H37" s="2">
        <v>164</v>
      </c>
      <c r="I37" s="11">
        <v>62</v>
      </c>
    </row>
    <row r="38" spans="2:9" ht="15.75" thickBot="1">
      <c r="B38" s="308"/>
      <c r="C38" s="4" t="s">
        <v>36</v>
      </c>
      <c r="D38" s="209">
        <v>200</v>
      </c>
      <c r="E38" s="209">
        <v>0.17</v>
      </c>
      <c r="F38" s="209"/>
      <c r="G38" s="209">
        <v>11</v>
      </c>
      <c r="H38" s="130">
        <v>45</v>
      </c>
      <c r="I38" s="11">
        <v>80</v>
      </c>
    </row>
    <row r="39" spans="2:9" ht="15.75" thickBot="1">
      <c r="B39" s="308"/>
      <c r="C39" s="4" t="s">
        <v>149</v>
      </c>
      <c r="D39" s="5">
        <v>60</v>
      </c>
      <c r="E39" s="2">
        <v>4.8</v>
      </c>
      <c r="F39" s="3">
        <v>0.6</v>
      </c>
      <c r="G39" s="2">
        <v>27.6</v>
      </c>
      <c r="H39" s="6">
        <v>135</v>
      </c>
      <c r="I39" s="36">
        <v>89</v>
      </c>
    </row>
    <row r="40" spans="2:9" ht="16.5" thickBot="1">
      <c r="B40" s="309"/>
      <c r="C40" s="32" t="s">
        <v>146</v>
      </c>
      <c r="D40" s="99">
        <v>50</v>
      </c>
      <c r="E40" s="100">
        <v>3.32</v>
      </c>
      <c r="F40" s="101">
        <v>0.6</v>
      </c>
      <c r="G40" s="102">
        <v>26.5</v>
      </c>
      <c r="H40" s="102">
        <v>124.5</v>
      </c>
      <c r="I40" s="137">
        <v>90</v>
      </c>
    </row>
    <row r="41" spans="2:9" ht="15.75" thickBot="1">
      <c r="B41" s="11"/>
      <c r="C41" s="138" t="s">
        <v>22</v>
      </c>
      <c r="D41" s="186">
        <v>965</v>
      </c>
      <c r="E41" s="115">
        <f>SUM(SUM(E34:E40))</f>
        <v>37.22</v>
      </c>
      <c r="F41" s="45">
        <f>SUM(SUM(F34:F40))</f>
        <v>37.42</v>
      </c>
      <c r="G41" s="135">
        <f>SUM(SUM(G34:G40))</f>
        <v>128.32</v>
      </c>
      <c r="H41" s="135">
        <f>SUM(SUM(H34:H40))</f>
        <v>999</v>
      </c>
      <c r="I41" s="54"/>
    </row>
    <row r="42" spans="2:9" ht="15.75" thickBot="1">
      <c r="B42" s="2"/>
      <c r="C42" s="23" t="s">
        <v>24</v>
      </c>
      <c r="D42" s="24">
        <f>SUM(D33,D41,)</f>
        <v>1530</v>
      </c>
      <c r="E42" s="24">
        <f>SUM(E33,E41,)</f>
        <v>63.32</v>
      </c>
      <c r="F42" s="24">
        <f>SUM(F33,F41,)</f>
        <v>60.3</v>
      </c>
      <c r="G42" s="24">
        <f>SUM(G33,G41,)</f>
        <v>202.51</v>
      </c>
      <c r="H42" s="24">
        <f>SUM(H33,H41,)</f>
        <v>1611.02</v>
      </c>
      <c r="I42" s="24"/>
    </row>
    <row r="43" spans="2:9" ht="22.5" customHeight="1" thickBot="1">
      <c r="B43" s="123"/>
      <c r="C43" s="119" t="s">
        <v>25</v>
      </c>
      <c r="D43" s="124"/>
      <c r="E43" s="25">
        <f>E42*100/90</f>
        <v>70.355555555555554</v>
      </c>
      <c r="F43" s="26">
        <f>F42*100/92</f>
        <v>65.543478260869563</v>
      </c>
      <c r="G43" s="26">
        <f>G42*100/383</f>
        <v>52.874673629242821</v>
      </c>
      <c r="H43" s="27">
        <f>H42*100/2720</f>
        <v>59.228676470588233</v>
      </c>
      <c r="I43" s="125"/>
    </row>
    <row r="44" spans="2:9">
      <c r="B44" s="123"/>
      <c r="C44" s="126"/>
      <c r="D44" s="127"/>
      <c r="E44" s="28"/>
      <c r="F44" s="28"/>
      <c r="G44" s="28"/>
      <c r="H44" s="28"/>
      <c r="I44" s="125"/>
    </row>
    <row r="45" spans="2:9" ht="15.75" thickBot="1">
      <c r="B45" s="123"/>
      <c r="C45" s="139"/>
      <c r="D45" s="125"/>
      <c r="E45" s="31"/>
      <c r="F45" s="31"/>
      <c r="G45" s="31"/>
      <c r="H45" s="31"/>
      <c r="I45" s="125"/>
    </row>
    <row r="46" spans="2:9" ht="15.75" thickBot="1">
      <c r="B46" s="300" t="s">
        <v>1</v>
      </c>
      <c r="C46" s="300" t="s">
        <v>2</v>
      </c>
      <c r="D46" s="300" t="s">
        <v>3</v>
      </c>
      <c r="E46" s="302" t="s">
        <v>4</v>
      </c>
      <c r="F46" s="303"/>
      <c r="G46" s="304"/>
      <c r="H46" s="300" t="s">
        <v>5</v>
      </c>
      <c r="I46" s="300" t="s">
        <v>6</v>
      </c>
    </row>
    <row r="47" spans="2:9" ht="15.75" thickBot="1">
      <c r="B47" s="301"/>
      <c r="C47" s="301"/>
      <c r="D47" s="301"/>
      <c r="E47" s="21" t="s">
        <v>7</v>
      </c>
      <c r="F47" s="21" t="s">
        <v>8</v>
      </c>
      <c r="G47" s="21" t="s">
        <v>9</v>
      </c>
      <c r="H47" s="301"/>
      <c r="I47" s="301"/>
    </row>
    <row r="48" spans="2:9" ht="19.5" customHeight="1">
      <c r="B48" s="80"/>
      <c r="C48" s="110" t="s">
        <v>16</v>
      </c>
      <c r="D48" s="296"/>
      <c r="E48" s="296"/>
      <c r="F48" s="296"/>
      <c r="G48" s="296"/>
      <c r="H48" s="296"/>
      <c r="I48" s="298"/>
    </row>
    <row r="49" spans="2:9" ht="15.75" thickBot="1">
      <c r="B49" s="52"/>
      <c r="C49" s="128" t="s">
        <v>37</v>
      </c>
      <c r="D49" s="305"/>
      <c r="E49" s="305"/>
      <c r="F49" s="305"/>
      <c r="G49" s="305"/>
      <c r="H49" s="305"/>
      <c r="I49" s="306"/>
    </row>
    <row r="50" spans="2:9" ht="15.75" thickBot="1">
      <c r="B50" s="191"/>
      <c r="C50" s="4" t="s">
        <v>39</v>
      </c>
      <c r="D50" s="44">
        <v>200</v>
      </c>
      <c r="E50" s="211">
        <v>16.8</v>
      </c>
      <c r="F50" s="212">
        <v>19.399999999999999</v>
      </c>
      <c r="G50" s="211">
        <v>18</v>
      </c>
      <c r="H50" s="213">
        <v>314</v>
      </c>
      <c r="I50" s="193">
        <v>51</v>
      </c>
    </row>
    <row r="51" spans="2:9" ht="16.5" thickBot="1">
      <c r="B51" s="191" t="s">
        <v>40</v>
      </c>
      <c r="C51" s="4" t="s">
        <v>14</v>
      </c>
      <c r="D51" s="5" t="s">
        <v>15</v>
      </c>
      <c r="E51" s="8">
        <v>0.2</v>
      </c>
      <c r="F51" s="9">
        <v>0.01</v>
      </c>
      <c r="G51" s="9">
        <v>9.9</v>
      </c>
      <c r="H51" s="10">
        <v>41</v>
      </c>
      <c r="I51" s="11">
        <v>73</v>
      </c>
    </row>
    <row r="52" spans="2:9" ht="15.75" thickBot="1">
      <c r="B52" s="191"/>
      <c r="C52" s="4" t="s">
        <v>149</v>
      </c>
      <c r="D52" s="6">
        <v>50</v>
      </c>
      <c r="E52" s="2">
        <v>4</v>
      </c>
      <c r="F52" s="3">
        <v>0.5</v>
      </c>
      <c r="G52" s="2">
        <v>23</v>
      </c>
      <c r="H52" s="6">
        <v>112.5</v>
      </c>
      <c r="I52" s="193">
        <v>89</v>
      </c>
    </row>
    <row r="53" spans="2:9" ht="15.75" thickBot="1">
      <c r="B53" s="264"/>
      <c r="C53" s="4" t="s">
        <v>146</v>
      </c>
      <c r="D53" s="3">
        <v>40</v>
      </c>
      <c r="E53" s="5">
        <v>2.66</v>
      </c>
      <c r="F53" s="2">
        <v>0.48</v>
      </c>
      <c r="G53" s="6">
        <v>21.16</v>
      </c>
      <c r="H53" s="6">
        <v>99.6</v>
      </c>
      <c r="I53" s="261">
        <v>90</v>
      </c>
    </row>
    <row r="54" spans="2:9" ht="16.5" thickBot="1">
      <c r="B54" s="264"/>
      <c r="C54" s="42" t="s">
        <v>23</v>
      </c>
      <c r="D54" s="3">
        <v>100</v>
      </c>
      <c r="E54" s="121">
        <v>0.4</v>
      </c>
      <c r="F54" s="121">
        <v>0.4</v>
      </c>
      <c r="G54" s="121">
        <v>9.8000000000000007</v>
      </c>
      <c r="H54" s="121">
        <v>47</v>
      </c>
      <c r="I54" s="13">
        <v>63</v>
      </c>
    </row>
    <row r="55" spans="2:9" ht="18" customHeight="1" thickBot="1">
      <c r="B55" s="45" t="s">
        <v>16</v>
      </c>
      <c r="C55" s="138" t="s">
        <v>17</v>
      </c>
      <c r="D55" s="187">
        <v>602</v>
      </c>
      <c r="E55" s="135">
        <f>SUM(E50:E54)</f>
        <v>24.06</v>
      </c>
      <c r="F55" s="135">
        <f>SUM(F50:F54)</f>
        <v>20.79</v>
      </c>
      <c r="G55" s="135">
        <f>SUM(G50:G54)</f>
        <v>81.86</v>
      </c>
      <c r="H55" s="135">
        <f>SUM(H50:H54)</f>
        <v>614.1</v>
      </c>
      <c r="I55" s="45"/>
    </row>
    <row r="56" spans="2:9" ht="34.5" customHeight="1" thickBot="1">
      <c r="B56" s="192"/>
      <c r="C56" s="178" t="s">
        <v>42</v>
      </c>
      <c r="D56" s="2">
        <v>100</v>
      </c>
      <c r="E56" s="37">
        <v>2.2999999999999998</v>
      </c>
      <c r="F56" s="20">
        <v>6.8</v>
      </c>
      <c r="G56" s="38">
        <v>4.3</v>
      </c>
      <c r="H56" s="39">
        <v>88.3</v>
      </c>
      <c r="I56" s="11">
        <v>8</v>
      </c>
    </row>
    <row r="57" spans="2:9" ht="16.5" thickBot="1">
      <c r="B57" s="192"/>
      <c r="C57" s="40" t="s">
        <v>43</v>
      </c>
      <c r="D57" s="2">
        <v>250</v>
      </c>
      <c r="E57" s="140">
        <v>8.6199999999999992</v>
      </c>
      <c r="F57" s="140">
        <v>8.3699999999999992</v>
      </c>
      <c r="G57" s="140">
        <v>14.37</v>
      </c>
      <c r="H57" s="141">
        <v>167.4</v>
      </c>
      <c r="I57" s="11">
        <v>30</v>
      </c>
    </row>
    <row r="58" spans="2:9" ht="15.75" thickBot="1">
      <c r="B58" s="188" t="s">
        <v>19</v>
      </c>
      <c r="C58" s="214" t="s">
        <v>151</v>
      </c>
      <c r="D58" s="215">
        <v>250</v>
      </c>
      <c r="E58" s="216">
        <v>25.1</v>
      </c>
      <c r="F58" s="217">
        <v>24.2</v>
      </c>
      <c r="G58" s="217">
        <v>21.5</v>
      </c>
      <c r="H58" s="218">
        <v>403.7</v>
      </c>
      <c r="I58" s="11" t="s">
        <v>152</v>
      </c>
    </row>
    <row r="59" spans="2:9" ht="16.5" thickBot="1">
      <c r="B59" s="311"/>
      <c r="C59" s="4" t="s">
        <v>44</v>
      </c>
      <c r="D59" s="201">
        <v>200</v>
      </c>
      <c r="E59" s="207">
        <v>0.96</v>
      </c>
      <c r="F59" s="207">
        <v>0.06</v>
      </c>
      <c r="G59" s="207">
        <v>10</v>
      </c>
      <c r="H59" s="208">
        <v>44</v>
      </c>
      <c r="I59" s="36">
        <v>69</v>
      </c>
    </row>
    <row r="60" spans="2:9" ht="15.75" thickBot="1">
      <c r="B60" s="311"/>
      <c r="C60" s="41" t="s">
        <v>149</v>
      </c>
      <c r="D60" s="5">
        <v>60</v>
      </c>
      <c r="E60" s="2">
        <v>4.8</v>
      </c>
      <c r="F60" s="3">
        <v>0.6</v>
      </c>
      <c r="G60" s="2">
        <v>27.6</v>
      </c>
      <c r="H60" s="6">
        <v>135</v>
      </c>
      <c r="I60" s="36">
        <v>89</v>
      </c>
    </row>
    <row r="61" spans="2:9" ht="15.75" thickBot="1">
      <c r="B61" s="312"/>
      <c r="C61" s="42" t="s">
        <v>146</v>
      </c>
      <c r="D61" s="5">
        <v>40</v>
      </c>
      <c r="E61" s="5">
        <v>2.66</v>
      </c>
      <c r="F61" s="2">
        <v>0.48</v>
      </c>
      <c r="G61" s="6">
        <v>21.2</v>
      </c>
      <c r="H61" s="6">
        <v>99.6</v>
      </c>
      <c r="I61" s="137">
        <v>90</v>
      </c>
    </row>
    <row r="62" spans="2:9" ht="20.25" customHeight="1" thickBot="1">
      <c r="B62" s="11"/>
      <c r="C62" s="114" t="s">
        <v>22</v>
      </c>
      <c r="D62" s="186">
        <v>900</v>
      </c>
      <c r="E62" s="115">
        <f>SUM(SUM(E56:E61))</f>
        <v>44.44</v>
      </c>
      <c r="F62" s="45">
        <f>SUM(SUM(F56:F61))</f>
        <v>40.51</v>
      </c>
      <c r="G62" s="135">
        <f>SUM(SUM(G56:G61))</f>
        <v>98.970000000000013</v>
      </c>
      <c r="H62" s="45">
        <f>SUM(SUM(H56:H61))</f>
        <v>938</v>
      </c>
      <c r="I62" s="61"/>
    </row>
    <row r="63" spans="2:9" ht="15.75" thickBot="1">
      <c r="B63" s="2"/>
      <c r="C63" s="23" t="s">
        <v>24</v>
      </c>
      <c r="D63" s="24">
        <f>SUM(D55,D62,)</f>
        <v>1502</v>
      </c>
      <c r="E63" s="24">
        <f>SUM(E55,E62,)</f>
        <v>68.5</v>
      </c>
      <c r="F63" s="24">
        <f>SUM(F55,F62,)</f>
        <v>61.3</v>
      </c>
      <c r="G63" s="24">
        <f>SUM(G55,G62,)</f>
        <v>180.83</v>
      </c>
      <c r="H63" s="24">
        <f>SUM(H55,H62,)</f>
        <v>1552.1</v>
      </c>
      <c r="I63" s="24"/>
    </row>
    <row r="64" spans="2:9" ht="17.25" customHeight="1" thickBot="1">
      <c r="B64" s="29"/>
      <c r="C64" s="119" t="s">
        <v>25</v>
      </c>
      <c r="D64" s="124"/>
      <c r="E64" s="25">
        <f>E63*100/90</f>
        <v>76.111111111111114</v>
      </c>
      <c r="F64" s="26">
        <f>F63*100/92</f>
        <v>66.630434782608702</v>
      </c>
      <c r="G64" s="26">
        <f>G63*100/383</f>
        <v>47.214099216710181</v>
      </c>
      <c r="H64" s="27">
        <f>H63*100/2720</f>
        <v>57.0625</v>
      </c>
      <c r="I64" s="31"/>
    </row>
    <row r="65" spans="2:9">
      <c r="B65" s="29"/>
      <c r="C65" s="46"/>
      <c r="D65" s="29"/>
      <c r="E65" s="29"/>
      <c r="F65" s="29"/>
      <c r="G65" s="29"/>
      <c r="H65" s="29"/>
      <c r="I65" s="31"/>
    </row>
    <row r="66" spans="2:9" ht="15.75" thickBot="1">
      <c r="B66" s="29"/>
      <c r="C66" s="30"/>
      <c r="D66" s="144"/>
      <c r="E66" s="144"/>
      <c r="F66" s="144"/>
      <c r="G66" s="144"/>
      <c r="H66" s="144"/>
      <c r="I66" s="31"/>
    </row>
    <row r="67" spans="2:9" ht="15.75" thickBot="1">
      <c r="B67" s="300" t="s">
        <v>1</v>
      </c>
      <c r="C67" s="300" t="s">
        <v>2</v>
      </c>
      <c r="D67" s="300" t="s">
        <v>3</v>
      </c>
      <c r="E67" s="302" t="s">
        <v>4</v>
      </c>
      <c r="F67" s="303"/>
      <c r="G67" s="304"/>
      <c r="H67" s="300" t="s">
        <v>5</v>
      </c>
      <c r="I67" s="300" t="s">
        <v>6</v>
      </c>
    </row>
    <row r="68" spans="2:9" ht="15.75" thickBot="1">
      <c r="B68" s="301"/>
      <c r="C68" s="301"/>
      <c r="D68" s="301"/>
      <c r="E68" s="21" t="s">
        <v>7</v>
      </c>
      <c r="F68" s="21" t="s">
        <v>8</v>
      </c>
      <c r="G68" s="21" t="s">
        <v>9</v>
      </c>
      <c r="H68" s="301"/>
      <c r="I68" s="301"/>
    </row>
    <row r="69" spans="2:9" ht="19.5" customHeight="1">
      <c r="B69" s="80"/>
      <c r="C69" s="110" t="s">
        <v>16</v>
      </c>
      <c r="D69" s="296"/>
      <c r="E69" s="296"/>
      <c r="F69" s="296"/>
      <c r="G69" s="296"/>
      <c r="H69" s="296"/>
      <c r="I69" s="298"/>
    </row>
    <row r="70" spans="2:9" ht="15.75" thickBot="1">
      <c r="B70" s="52"/>
      <c r="C70" s="128" t="s">
        <v>45</v>
      </c>
      <c r="D70" s="305"/>
      <c r="E70" s="305"/>
      <c r="F70" s="305"/>
      <c r="G70" s="305"/>
      <c r="H70" s="305"/>
      <c r="I70" s="299"/>
    </row>
    <row r="71" spans="2:9" ht="15.75" thickBot="1">
      <c r="B71" s="93"/>
      <c r="C71" s="33" t="s">
        <v>142</v>
      </c>
      <c r="D71" s="47" t="s">
        <v>46</v>
      </c>
      <c r="E71" s="5">
        <v>3.14</v>
      </c>
      <c r="F71" s="5">
        <v>7.52</v>
      </c>
      <c r="G71" s="2">
        <v>19.78</v>
      </c>
      <c r="H71" s="6">
        <v>150.97</v>
      </c>
      <c r="I71" s="143">
        <v>1</v>
      </c>
    </row>
    <row r="72" spans="2:9" ht="15.75" customHeight="1" thickBot="1">
      <c r="B72" s="191" t="s">
        <v>40</v>
      </c>
      <c r="C72" s="4" t="s">
        <v>47</v>
      </c>
      <c r="D72" s="44" t="s">
        <v>134</v>
      </c>
      <c r="E72" s="145">
        <v>22.8</v>
      </c>
      <c r="F72" s="146">
        <v>17.850000000000001</v>
      </c>
      <c r="G72" s="146">
        <v>45.15</v>
      </c>
      <c r="H72" s="147">
        <v>432.5</v>
      </c>
      <c r="I72" s="11">
        <v>38</v>
      </c>
    </row>
    <row r="73" spans="2:9" ht="15.75" thickBot="1">
      <c r="B73" s="257"/>
      <c r="C73" s="4" t="s">
        <v>49</v>
      </c>
      <c r="D73" s="3">
        <v>200</v>
      </c>
      <c r="E73" s="5">
        <v>2.5</v>
      </c>
      <c r="F73" s="2">
        <v>2.2000000000000002</v>
      </c>
      <c r="G73" s="6">
        <v>10</v>
      </c>
      <c r="H73" s="6">
        <v>70</v>
      </c>
      <c r="I73" s="11">
        <v>74</v>
      </c>
    </row>
    <row r="74" spans="2:9" ht="16.5" thickBot="1">
      <c r="B74" s="191"/>
      <c r="C74" s="42" t="s">
        <v>23</v>
      </c>
      <c r="D74" s="3">
        <v>100</v>
      </c>
      <c r="E74" s="121">
        <v>0.4</v>
      </c>
      <c r="F74" s="121">
        <v>0.4</v>
      </c>
      <c r="G74" s="121">
        <v>9.8000000000000007</v>
      </c>
      <c r="H74" s="121">
        <v>47</v>
      </c>
      <c r="I74" s="13">
        <v>63</v>
      </c>
    </row>
    <row r="75" spans="2:9" ht="17.25" customHeight="1" thickBot="1">
      <c r="B75" s="45" t="s">
        <v>16</v>
      </c>
      <c r="C75" s="138" t="s">
        <v>17</v>
      </c>
      <c r="D75" s="187">
        <v>550</v>
      </c>
      <c r="E75" s="135">
        <f>SUM(E71:E74)</f>
        <v>28.84</v>
      </c>
      <c r="F75" s="135">
        <f>SUM(F71:F74)</f>
        <v>27.97</v>
      </c>
      <c r="G75" s="135">
        <f>SUM(G71:G74)</f>
        <v>84.73</v>
      </c>
      <c r="H75" s="135">
        <f>SUM(H71:H74)</f>
        <v>700.47</v>
      </c>
      <c r="I75" s="45"/>
    </row>
    <row r="76" spans="2:9" ht="16.5" thickBot="1">
      <c r="B76" s="192"/>
      <c r="C76" s="219" t="s">
        <v>50</v>
      </c>
      <c r="D76" s="20" t="s">
        <v>51</v>
      </c>
      <c r="E76" s="207">
        <v>0.95</v>
      </c>
      <c r="F76" s="207">
        <v>0.15</v>
      </c>
      <c r="G76" s="207">
        <v>3.2</v>
      </c>
      <c r="H76" s="207">
        <v>18.3</v>
      </c>
      <c r="I76" s="13">
        <v>17</v>
      </c>
    </row>
    <row r="77" spans="2:9" ht="16.5" thickBot="1">
      <c r="B77" s="192"/>
      <c r="C77" s="42" t="s">
        <v>52</v>
      </c>
      <c r="D77" s="5" t="s">
        <v>135</v>
      </c>
      <c r="E77" s="8">
        <v>8.82</v>
      </c>
      <c r="F77" s="9">
        <v>10.58</v>
      </c>
      <c r="G77" s="9">
        <v>10.91</v>
      </c>
      <c r="H77" s="10">
        <v>174.2</v>
      </c>
      <c r="I77" s="11">
        <v>22</v>
      </c>
    </row>
    <row r="78" spans="2:9" ht="15.75" thickBot="1">
      <c r="B78" s="188" t="s">
        <v>19</v>
      </c>
      <c r="C78" s="4" t="s">
        <v>153</v>
      </c>
      <c r="D78" s="5">
        <v>120</v>
      </c>
      <c r="E78" s="5">
        <v>13.56</v>
      </c>
      <c r="F78" s="2">
        <v>8.9</v>
      </c>
      <c r="G78" s="6">
        <v>4.7</v>
      </c>
      <c r="H78" s="6">
        <v>153.19999999999999</v>
      </c>
      <c r="I78" s="11">
        <v>42</v>
      </c>
    </row>
    <row r="79" spans="2:9" ht="16.5" thickBot="1">
      <c r="B79" s="188"/>
      <c r="C79" s="41" t="s">
        <v>55</v>
      </c>
      <c r="D79" s="220">
        <v>200</v>
      </c>
      <c r="E79" s="221">
        <v>4.1500000000000004</v>
      </c>
      <c r="F79" s="222">
        <v>6.8</v>
      </c>
      <c r="G79" s="222">
        <v>24.76</v>
      </c>
      <c r="H79" s="223">
        <v>177</v>
      </c>
      <c r="I79" s="11">
        <v>60</v>
      </c>
    </row>
    <row r="80" spans="2:9" ht="15.75" thickBot="1">
      <c r="B80" s="311"/>
      <c r="C80" s="4" t="s">
        <v>154</v>
      </c>
      <c r="D80" s="201">
        <v>200</v>
      </c>
      <c r="E80" s="72">
        <v>0.5</v>
      </c>
      <c r="F80" s="72">
        <v>0</v>
      </c>
      <c r="G80" s="72">
        <v>19.8</v>
      </c>
      <c r="H80" s="72">
        <v>81</v>
      </c>
      <c r="I80" s="11" t="s">
        <v>155</v>
      </c>
    </row>
    <row r="81" spans="2:9" ht="15.75" thickBot="1">
      <c r="B81" s="311"/>
      <c r="C81" s="4" t="s">
        <v>149</v>
      </c>
      <c r="D81" s="6">
        <v>30</v>
      </c>
      <c r="E81" s="2">
        <v>2.4</v>
      </c>
      <c r="F81" s="3">
        <v>0.3</v>
      </c>
      <c r="G81" s="2">
        <v>13.8</v>
      </c>
      <c r="H81" s="6">
        <v>67.5</v>
      </c>
      <c r="I81" s="11">
        <v>89</v>
      </c>
    </row>
    <row r="82" spans="2:9" ht="15.75" thickBot="1">
      <c r="B82" s="311"/>
      <c r="C82" s="32" t="s">
        <v>146</v>
      </c>
      <c r="D82" s="6">
        <v>30</v>
      </c>
      <c r="E82" s="15">
        <v>2</v>
      </c>
      <c r="F82" s="48">
        <v>0.36</v>
      </c>
      <c r="G82" s="63">
        <v>15.87</v>
      </c>
      <c r="H82" s="14">
        <v>74.7</v>
      </c>
      <c r="I82" s="260">
        <v>90</v>
      </c>
    </row>
    <row r="83" spans="2:9" ht="15.75" customHeight="1" thickBot="1">
      <c r="B83" s="11"/>
      <c r="C83" s="114" t="s">
        <v>22</v>
      </c>
      <c r="D83" s="49">
        <v>965</v>
      </c>
      <c r="E83" s="149">
        <f>SUM(SUM(E76:E82))</f>
        <v>32.379999999999995</v>
      </c>
      <c r="F83" s="120">
        <f>SUM(SUM(F76:F82))</f>
        <v>27.090000000000003</v>
      </c>
      <c r="G83" s="150">
        <f>SUM(SUM(G76:G82))</f>
        <v>93.04</v>
      </c>
      <c r="H83" s="150">
        <f>SUM(SUM(H76:H82))</f>
        <v>745.90000000000009</v>
      </c>
      <c r="I83" s="61"/>
    </row>
    <row r="84" spans="2:9" ht="15.75" thickBot="1">
      <c r="B84" s="2"/>
      <c r="C84" s="23" t="s">
        <v>24</v>
      </c>
      <c r="D84" s="24">
        <f>SUM(D75,D83,)</f>
        <v>1515</v>
      </c>
      <c r="E84" s="24">
        <f>SUM(E75,E83,)</f>
        <v>61.22</v>
      </c>
      <c r="F84" s="24">
        <f>SUM(F75,F83,)</f>
        <v>55.06</v>
      </c>
      <c r="G84" s="24">
        <f>SUM(G75,G83,)</f>
        <v>177.77</v>
      </c>
      <c r="H84" s="24">
        <f>SUM(H75,H83,)</f>
        <v>1446.3700000000001</v>
      </c>
      <c r="I84" s="24"/>
    </row>
    <row r="85" spans="2:9" ht="20.25" customHeight="1" thickBot="1">
      <c r="B85" s="29"/>
      <c r="C85" s="119" t="s">
        <v>25</v>
      </c>
      <c r="D85" s="19"/>
      <c r="E85" s="25">
        <f>E84*100/90</f>
        <v>68.022222222222226</v>
      </c>
      <c r="F85" s="26">
        <f>F84*100/92</f>
        <v>59.847826086956523</v>
      </c>
      <c r="G85" s="26">
        <f>G84*100/383</f>
        <v>46.41514360313316</v>
      </c>
      <c r="H85" s="27">
        <f>H84*100/2720</f>
        <v>53.17536764705882</v>
      </c>
      <c r="I85" s="31"/>
    </row>
    <row r="86" spans="2:9">
      <c r="B86" s="123"/>
      <c r="C86" s="46"/>
      <c r="D86" s="46"/>
      <c r="E86" s="46"/>
      <c r="F86" s="46"/>
      <c r="G86" s="46"/>
      <c r="H86" s="46"/>
      <c r="I86" s="125"/>
    </row>
    <row r="87" spans="2:9" ht="15.75" thickBot="1">
      <c r="B87" s="29"/>
      <c r="C87" s="30"/>
      <c r="D87" s="144"/>
      <c r="E87" s="144"/>
      <c r="F87" s="144"/>
      <c r="G87" s="144"/>
      <c r="H87" s="144"/>
      <c r="I87" s="31"/>
    </row>
    <row r="88" spans="2:9" ht="15.75" thickBot="1">
      <c r="B88" s="300" t="s">
        <v>1</v>
      </c>
      <c r="C88" s="300" t="s">
        <v>2</v>
      </c>
      <c r="D88" s="300" t="s">
        <v>3</v>
      </c>
      <c r="E88" s="302" t="s">
        <v>4</v>
      </c>
      <c r="F88" s="303"/>
      <c r="G88" s="304"/>
      <c r="H88" s="300" t="s">
        <v>5</v>
      </c>
      <c r="I88" s="300" t="s">
        <v>6</v>
      </c>
    </row>
    <row r="89" spans="2:9" ht="15.75" thickBot="1">
      <c r="B89" s="301"/>
      <c r="C89" s="301"/>
      <c r="D89" s="301"/>
      <c r="E89" s="21" t="s">
        <v>7</v>
      </c>
      <c r="F89" s="21" t="s">
        <v>8</v>
      </c>
      <c r="G89" s="21" t="s">
        <v>9</v>
      </c>
      <c r="H89" s="301"/>
      <c r="I89" s="301"/>
    </row>
    <row r="90" spans="2:9" ht="18" customHeight="1">
      <c r="B90" s="80"/>
      <c r="C90" s="110" t="s">
        <v>16</v>
      </c>
      <c r="D90" s="296"/>
      <c r="E90" s="296"/>
      <c r="F90" s="296"/>
      <c r="G90" s="296"/>
      <c r="H90" s="296"/>
      <c r="I90" s="298"/>
    </row>
    <row r="91" spans="2:9" ht="15.75" thickBot="1">
      <c r="B91" s="52"/>
      <c r="C91" s="111" t="s">
        <v>56</v>
      </c>
      <c r="D91" s="297"/>
      <c r="E91" s="297"/>
      <c r="F91" s="297"/>
      <c r="G91" s="297"/>
      <c r="H91" s="297"/>
      <c r="I91" s="299"/>
    </row>
    <row r="92" spans="2:9" ht="16.5" thickBot="1">
      <c r="B92" s="189"/>
      <c r="C92" s="43" t="s">
        <v>57</v>
      </c>
      <c r="D92" s="5" t="s">
        <v>132</v>
      </c>
      <c r="E92" s="58">
        <v>4</v>
      </c>
      <c r="F92" s="58">
        <v>8.4</v>
      </c>
      <c r="G92" s="58">
        <v>20.74</v>
      </c>
      <c r="H92" s="121">
        <v>174.6</v>
      </c>
      <c r="I92" s="11">
        <v>31</v>
      </c>
    </row>
    <row r="93" spans="2:9" ht="15.75" thickBot="1">
      <c r="B93" s="189"/>
      <c r="C93" s="33" t="s">
        <v>172</v>
      </c>
      <c r="D93" s="50" t="s">
        <v>11</v>
      </c>
      <c r="E93" s="37">
        <v>3.19</v>
      </c>
      <c r="F93" s="37">
        <v>7.76</v>
      </c>
      <c r="G93" s="37">
        <v>35.549999999999997</v>
      </c>
      <c r="H93" s="2">
        <v>225</v>
      </c>
      <c r="I93" s="13">
        <v>2</v>
      </c>
    </row>
    <row r="94" spans="2:9" ht="16.5" thickBot="1">
      <c r="B94" s="310" t="s">
        <v>13</v>
      </c>
      <c r="C94" s="4" t="s">
        <v>14</v>
      </c>
      <c r="D94" s="5" t="s">
        <v>15</v>
      </c>
      <c r="E94" s="8">
        <v>0.2</v>
      </c>
      <c r="F94" s="9">
        <v>0.01</v>
      </c>
      <c r="G94" s="9">
        <v>9.9</v>
      </c>
      <c r="H94" s="10">
        <v>41</v>
      </c>
      <c r="I94" s="11">
        <v>73</v>
      </c>
    </row>
    <row r="95" spans="2:9" ht="15.75" thickBot="1">
      <c r="B95" s="310"/>
      <c r="C95" s="42" t="s">
        <v>146</v>
      </c>
      <c r="D95" s="3">
        <v>40</v>
      </c>
      <c r="E95" s="5">
        <v>2.66</v>
      </c>
      <c r="F95" s="2">
        <v>0.48</v>
      </c>
      <c r="G95" s="6">
        <v>21.16</v>
      </c>
      <c r="H95" s="6">
        <v>99.6</v>
      </c>
      <c r="I95" s="260">
        <v>90</v>
      </c>
    </row>
    <row r="96" spans="2:9" ht="16.5" thickBot="1">
      <c r="B96" s="310"/>
      <c r="C96" s="42" t="s">
        <v>23</v>
      </c>
      <c r="D96" s="3">
        <v>100</v>
      </c>
      <c r="E96" s="121">
        <v>0.4</v>
      </c>
      <c r="F96" s="121">
        <v>0.4</v>
      </c>
      <c r="G96" s="121">
        <v>9.8000000000000007</v>
      </c>
      <c r="H96" s="121">
        <v>47</v>
      </c>
      <c r="I96" s="13">
        <v>63</v>
      </c>
    </row>
    <row r="97" spans="2:9" ht="15.75" thickBot="1">
      <c r="B97" s="45" t="s">
        <v>16</v>
      </c>
      <c r="C97" s="114" t="s">
        <v>17</v>
      </c>
      <c r="D97" s="187">
        <v>677</v>
      </c>
      <c r="E97" s="135">
        <f>SUM(E92:E96)</f>
        <v>10.450000000000001</v>
      </c>
      <c r="F97" s="135">
        <f>SUM(F92:F96)</f>
        <v>17.05</v>
      </c>
      <c r="G97" s="135">
        <f>SUM(G92:G96)</f>
        <v>97.149999999999991</v>
      </c>
      <c r="H97" s="135">
        <f>SUM(H92:H96)</f>
        <v>587.20000000000005</v>
      </c>
      <c r="I97" s="45"/>
    </row>
    <row r="98" spans="2:9" ht="16.5" thickBot="1">
      <c r="B98" s="192"/>
      <c r="C98" s="41" t="s">
        <v>59</v>
      </c>
      <c r="D98" s="2">
        <v>100</v>
      </c>
      <c r="E98" s="140">
        <v>2.2999999999999998</v>
      </c>
      <c r="F98" s="140">
        <v>7.3</v>
      </c>
      <c r="G98" s="140">
        <v>14.5</v>
      </c>
      <c r="H98" s="140">
        <v>133</v>
      </c>
      <c r="I98" s="13">
        <v>9</v>
      </c>
    </row>
    <row r="99" spans="2:9" ht="18.75" customHeight="1" thickBot="1">
      <c r="B99" s="192"/>
      <c r="C99" s="4" t="s">
        <v>60</v>
      </c>
      <c r="D99" s="2" t="s">
        <v>136</v>
      </c>
      <c r="E99" s="140">
        <v>2.37</v>
      </c>
      <c r="F99" s="140">
        <v>6.63</v>
      </c>
      <c r="G99" s="140">
        <v>16.899999999999999</v>
      </c>
      <c r="H99" s="141">
        <v>137</v>
      </c>
      <c r="I99" s="11">
        <v>24</v>
      </c>
    </row>
    <row r="100" spans="2:9" ht="16.5" thickBot="1">
      <c r="B100" s="188" t="s">
        <v>19</v>
      </c>
      <c r="C100" s="224" t="s">
        <v>62</v>
      </c>
      <c r="D100" s="11">
        <v>120</v>
      </c>
      <c r="E100" s="140">
        <v>17.7</v>
      </c>
      <c r="F100" s="140">
        <v>14.8</v>
      </c>
      <c r="G100" s="140">
        <v>4</v>
      </c>
      <c r="H100" s="141">
        <v>220</v>
      </c>
      <c r="I100" s="11">
        <v>47</v>
      </c>
    </row>
    <row r="101" spans="2:9" ht="15.75" thickBot="1">
      <c r="B101" s="311"/>
      <c r="C101" s="225" t="s">
        <v>63</v>
      </c>
      <c r="D101" s="2">
        <v>200</v>
      </c>
      <c r="E101" s="148">
        <v>4.8</v>
      </c>
      <c r="F101" s="148">
        <v>6</v>
      </c>
      <c r="G101" s="148">
        <v>49.3</v>
      </c>
      <c r="H101" s="72">
        <v>270.5</v>
      </c>
      <c r="I101" s="11">
        <v>56</v>
      </c>
    </row>
    <row r="102" spans="2:9" ht="15.75" thickBot="1">
      <c r="B102" s="311"/>
      <c r="C102" s="4" t="s">
        <v>173</v>
      </c>
      <c r="D102" s="2">
        <v>200</v>
      </c>
      <c r="E102" s="151">
        <v>0.1</v>
      </c>
      <c r="F102" s="148" t="s">
        <v>65</v>
      </c>
      <c r="G102" s="148">
        <v>23.7</v>
      </c>
      <c r="H102" s="72">
        <v>95</v>
      </c>
      <c r="I102" s="13">
        <v>68</v>
      </c>
    </row>
    <row r="103" spans="2:9" ht="15.75" thickBot="1">
      <c r="B103" s="311"/>
      <c r="C103" s="4" t="s">
        <v>149</v>
      </c>
      <c r="D103" s="6">
        <v>30</v>
      </c>
      <c r="E103" s="2">
        <v>2.4</v>
      </c>
      <c r="F103" s="3">
        <v>0.3</v>
      </c>
      <c r="G103" s="2">
        <v>13.8</v>
      </c>
      <c r="H103" s="6">
        <v>67.5</v>
      </c>
      <c r="I103" s="11">
        <v>89</v>
      </c>
    </row>
    <row r="104" spans="2:9" ht="15.75" thickBot="1">
      <c r="B104" s="312"/>
      <c r="C104" s="32" t="s">
        <v>146</v>
      </c>
      <c r="D104" s="6">
        <v>30</v>
      </c>
      <c r="E104" s="15">
        <v>2</v>
      </c>
      <c r="F104" s="48">
        <v>0.36</v>
      </c>
      <c r="G104" s="63">
        <v>15.87</v>
      </c>
      <c r="H104" s="14">
        <v>74.7</v>
      </c>
      <c r="I104" s="192">
        <v>90</v>
      </c>
    </row>
    <row r="105" spans="2:9" ht="17.25" customHeight="1" thickBot="1">
      <c r="B105" s="35"/>
      <c r="C105" s="122" t="s">
        <v>22</v>
      </c>
      <c r="D105" s="49">
        <v>940</v>
      </c>
      <c r="E105" s="149">
        <f>SUM(SUM(E98:E104))</f>
        <v>31.669999999999998</v>
      </c>
      <c r="F105" s="120">
        <f>SUM(SUM(F98:F104))</f>
        <v>35.39</v>
      </c>
      <c r="G105" s="150">
        <f>SUM(SUM(G98:G104))</f>
        <v>138.07</v>
      </c>
      <c r="H105" s="150">
        <f>SUM(SUM(H98:H104))</f>
        <v>997.7</v>
      </c>
      <c r="I105" s="54"/>
    </row>
    <row r="106" spans="2:9" ht="15.75" thickBot="1">
      <c r="B106" s="2"/>
      <c r="C106" s="23" t="s">
        <v>24</v>
      </c>
      <c r="D106" s="52">
        <f>SUM(D97,D105,)</f>
        <v>1617</v>
      </c>
      <c r="E106" s="52">
        <f>SUM(E97,E105,)</f>
        <v>42.12</v>
      </c>
      <c r="F106" s="52">
        <f>SUM(F97,F105,)</f>
        <v>52.44</v>
      </c>
      <c r="G106" s="52">
        <f>SUM(G97,G105,)</f>
        <v>235.21999999999997</v>
      </c>
      <c r="H106" s="52">
        <f>SUM(H97,H105,)</f>
        <v>1584.9</v>
      </c>
      <c r="I106" s="24"/>
    </row>
    <row r="107" spans="2:9" ht="21" customHeight="1" thickBot="1">
      <c r="B107" s="29"/>
      <c r="C107" s="119" t="s">
        <v>25</v>
      </c>
      <c r="D107" s="124"/>
      <c r="E107" s="25">
        <f>E106*100/90</f>
        <v>46.8</v>
      </c>
      <c r="F107" s="26">
        <f>F106*100/92</f>
        <v>57</v>
      </c>
      <c r="G107" s="26">
        <f>G106*100/383</f>
        <v>61.415143603133153</v>
      </c>
      <c r="H107" s="27">
        <f>H106*100/2720</f>
        <v>58.268382352941174</v>
      </c>
      <c r="I107" s="31"/>
    </row>
    <row r="108" spans="2:9" ht="21" customHeight="1">
      <c r="B108" s="29"/>
      <c r="C108" s="126"/>
      <c r="D108" s="127"/>
      <c r="E108" s="28"/>
      <c r="F108" s="28"/>
      <c r="G108" s="28"/>
      <c r="H108" s="28"/>
      <c r="I108" s="31"/>
    </row>
    <row r="109" spans="2:9" ht="15.75" thickBot="1">
      <c r="B109" s="29"/>
      <c r="C109" s="30"/>
      <c r="D109" s="144"/>
      <c r="E109" s="144"/>
      <c r="F109" s="144"/>
      <c r="G109" s="144"/>
      <c r="H109" s="144"/>
      <c r="I109" s="31"/>
    </row>
    <row r="110" spans="2:9" ht="15.75" thickBot="1">
      <c r="B110" s="300" t="s">
        <v>1</v>
      </c>
      <c r="C110" s="300" t="s">
        <v>2</v>
      </c>
      <c r="D110" s="300" t="s">
        <v>3</v>
      </c>
      <c r="E110" s="302" t="s">
        <v>4</v>
      </c>
      <c r="F110" s="303"/>
      <c r="G110" s="304"/>
      <c r="H110" s="300" t="s">
        <v>5</v>
      </c>
      <c r="I110" s="300" t="s">
        <v>6</v>
      </c>
    </row>
    <row r="111" spans="2:9" ht="15.75" thickBot="1">
      <c r="B111" s="301"/>
      <c r="C111" s="301"/>
      <c r="D111" s="301"/>
      <c r="E111" s="21" t="s">
        <v>7</v>
      </c>
      <c r="F111" s="21" t="s">
        <v>8</v>
      </c>
      <c r="G111" s="21" t="s">
        <v>9</v>
      </c>
      <c r="H111" s="301"/>
      <c r="I111" s="301"/>
    </row>
    <row r="112" spans="2:9" ht="18.75" customHeight="1">
      <c r="B112" s="80"/>
      <c r="C112" s="110" t="s">
        <v>16</v>
      </c>
      <c r="D112" s="296"/>
      <c r="E112" s="296"/>
      <c r="F112" s="296"/>
      <c r="G112" s="296"/>
      <c r="H112" s="296"/>
      <c r="I112" s="298"/>
    </row>
    <row r="113" spans="2:9" ht="15.75" thickBot="1">
      <c r="B113" s="52"/>
      <c r="C113" s="111" t="s">
        <v>66</v>
      </c>
      <c r="D113" s="297"/>
      <c r="E113" s="297"/>
      <c r="F113" s="297"/>
      <c r="G113" s="297"/>
      <c r="H113" s="297"/>
      <c r="I113" s="299"/>
    </row>
    <row r="114" spans="2:9" ht="15.75" thickBot="1">
      <c r="B114" s="35"/>
      <c r="C114" s="33" t="s">
        <v>174</v>
      </c>
      <c r="D114" s="53" t="s">
        <v>33</v>
      </c>
      <c r="E114" s="226">
        <v>12.8</v>
      </c>
      <c r="F114" s="34">
        <v>8.5</v>
      </c>
      <c r="G114" s="34">
        <v>10.6</v>
      </c>
      <c r="H114" s="227">
        <v>170.1</v>
      </c>
      <c r="I114" s="11">
        <v>44</v>
      </c>
    </row>
    <row r="115" spans="2:9" ht="15.75" customHeight="1" thickBot="1">
      <c r="B115" s="192"/>
      <c r="C115" s="224" t="s">
        <v>68</v>
      </c>
      <c r="D115" s="54">
        <v>150</v>
      </c>
      <c r="E115" s="207">
        <v>3.3</v>
      </c>
      <c r="F115" s="207">
        <v>5.0999999999999996</v>
      </c>
      <c r="G115" s="207">
        <v>18.2</v>
      </c>
      <c r="H115" s="228">
        <v>132</v>
      </c>
      <c r="I115" s="11">
        <v>59</v>
      </c>
    </row>
    <row r="116" spans="2:9" ht="16.5" thickBot="1">
      <c r="B116" s="192"/>
      <c r="C116" s="42" t="s">
        <v>23</v>
      </c>
      <c r="D116" s="3">
        <v>100</v>
      </c>
      <c r="E116" s="121">
        <v>0.4</v>
      </c>
      <c r="F116" s="121">
        <v>0.4</v>
      </c>
      <c r="G116" s="121">
        <v>9.8000000000000007</v>
      </c>
      <c r="H116" s="121">
        <v>47</v>
      </c>
      <c r="I116" s="13">
        <v>63</v>
      </c>
    </row>
    <row r="117" spans="2:9" ht="17.25" customHeight="1" thickBot="1">
      <c r="B117" s="188" t="s">
        <v>40</v>
      </c>
      <c r="C117" s="4" t="s">
        <v>30</v>
      </c>
      <c r="D117" s="229">
        <v>200</v>
      </c>
      <c r="E117" s="230">
        <v>3.28</v>
      </c>
      <c r="F117" s="152">
        <v>3.08</v>
      </c>
      <c r="G117" s="152">
        <v>9.19</v>
      </c>
      <c r="H117" s="152">
        <v>77.52</v>
      </c>
      <c r="I117" s="13">
        <v>77</v>
      </c>
    </row>
    <row r="118" spans="2:9" ht="15.75" thickBot="1">
      <c r="B118" s="188"/>
      <c r="C118" s="32" t="s">
        <v>146</v>
      </c>
      <c r="D118" s="6">
        <v>30</v>
      </c>
      <c r="E118" s="15">
        <v>2</v>
      </c>
      <c r="F118" s="48">
        <v>0.36</v>
      </c>
      <c r="G118" s="63">
        <v>15.87</v>
      </c>
      <c r="H118" s="14">
        <v>74.7</v>
      </c>
      <c r="I118" s="260">
        <v>90</v>
      </c>
    </row>
    <row r="119" spans="2:9" ht="20.25" customHeight="1" thickBot="1">
      <c r="B119" s="45" t="s">
        <v>16</v>
      </c>
      <c r="C119" s="122" t="s">
        <v>17</v>
      </c>
      <c r="D119" s="150">
        <v>605</v>
      </c>
      <c r="E119" s="150">
        <f>SUM(SUM(E114:E118))</f>
        <v>21.78</v>
      </c>
      <c r="F119" s="150">
        <f>SUM(SUM(F114:F118))</f>
        <v>17.439999999999998</v>
      </c>
      <c r="G119" s="150">
        <f>SUM(SUM(G114:G118))</f>
        <v>63.659999999999989</v>
      </c>
      <c r="H119" s="150">
        <f>SUM(H114:H118)</f>
        <v>501.32</v>
      </c>
      <c r="I119" s="120"/>
    </row>
    <row r="120" spans="2:9" ht="16.5" thickBot="1">
      <c r="B120" s="189"/>
      <c r="C120" s="33" t="s">
        <v>193</v>
      </c>
      <c r="D120" s="6">
        <v>100</v>
      </c>
      <c r="E120" s="140">
        <v>1</v>
      </c>
      <c r="F120" s="140">
        <v>5.2</v>
      </c>
      <c r="G120" s="140">
        <v>3.1</v>
      </c>
      <c r="H120" s="140">
        <v>62.5</v>
      </c>
      <c r="I120" s="256" t="s">
        <v>167</v>
      </c>
    </row>
    <row r="121" spans="2:9" ht="16.5" thickBot="1">
      <c r="B121" s="189"/>
      <c r="C121" s="4" t="s">
        <v>70</v>
      </c>
      <c r="D121" s="6" t="s">
        <v>136</v>
      </c>
      <c r="E121" s="140">
        <v>2.1</v>
      </c>
      <c r="F121" s="140">
        <v>6.38</v>
      </c>
      <c r="G121" s="140">
        <v>13.2</v>
      </c>
      <c r="H121" s="141">
        <v>118.6</v>
      </c>
      <c r="I121" s="11">
        <v>19</v>
      </c>
    </row>
    <row r="122" spans="2:9" ht="16.5" thickBot="1">
      <c r="B122" s="191" t="s">
        <v>19</v>
      </c>
      <c r="C122" s="4" t="s">
        <v>71</v>
      </c>
      <c r="D122" s="6" t="s">
        <v>137</v>
      </c>
      <c r="E122" s="231">
        <v>16.57</v>
      </c>
      <c r="F122" s="231">
        <v>10.6</v>
      </c>
      <c r="G122" s="232">
        <v>7.1</v>
      </c>
      <c r="H122" s="233">
        <v>190.1</v>
      </c>
      <c r="I122" s="11">
        <v>48</v>
      </c>
    </row>
    <row r="123" spans="2:9" ht="15.75" thickBot="1">
      <c r="B123" s="191"/>
      <c r="C123" s="41" t="s">
        <v>73</v>
      </c>
      <c r="D123" s="37">
        <v>200</v>
      </c>
      <c r="E123" s="37">
        <v>5.6</v>
      </c>
      <c r="F123" s="20">
        <v>6.67</v>
      </c>
      <c r="G123" s="38">
        <v>29.7</v>
      </c>
      <c r="H123" s="38">
        <v>201.2</v>
      </c>
      <c r="I123" s="11">
        <v>55</v>
      </c>
    </row>
    <row r="124" spans="2:9" ht="16.5" thickBot="1">
      <c r="B124" s="191"/>
      <c r="C124" s="4" t="s">
        <v>161</v>
      </c>
      <c r="D124" s="72">
        <v>200</v>
      </c>
      <c r="E124" s="207">
        <v>0.14000000000000001</v>
      </c>
      <c r="F124" s="207">
        <v>7.0000000000000007E-2</v>
      </c>
      <c r="G124" s="207">
        <v>11.1</v>
      </c>
      <c r="H124" s="208">
        <v>46</v>
      </c>
      <c r="I124" s="11">
        <v>67</v>
      </c>
    </row>
    <row r="125" spans="2:9" ht="15.75" thickBot="1">
      <c r="B125" s="308"/>
      <c r="C125" s="4" t="s">
        <v>149</v>
      </c>
      <c r="D125" s="5">
        <v>60</v>
      </c>
      <c r="E125" s="2">
        <v>4.8</v>
      </c>
      <c r="F125" s="3">
        <v>0.6</v>
      </c>
      <c r="G125" s="2">
        <v>27.6</v>
      </c>
      <c r="H125" s="6">
        <v>135</v>
      </c>
      <c r="I125" s="11">
        <v>89</v>
      </c>
    </row>
    <row r="126" spans="2:9" ht="16.5" thickBot="1">
      <c r="B126" s="308"/>
      <c r="C126" s="32" t="s">
        <v>146</v>
      </c>
      <c r="D126" s="99">
        <v>50</v>
      </c>
      <c r="E126" s="100">
        <v>3.32</v>
      </c>
      <c r="F126" s="101">
        <v>0.6</v>
      </c>
      <c r="G126" s="102">
        <v>26.5</v>
      </c>
      <c r="H126" s="102">
        <v>124.5</v>
      </c>
      <c r="I126" s="193">
        <v>90</v>
      </c>
    </row>
    <row r="127" spans="2:9" ht="16.5" customHeight="1" thickBot="1">
      <c r="B127" s="11"/>
      <c r="C127" s="134" t="s">
        <v>22</v>
      </c>
      <c r="D127" s="180">
        <v>990</v>
      </c>
      <c r="E127" s="181">
        <f>SUM(SUM(E120:E126))</f>
        <v>33.53</v>
      </c>
      <c r="F127" s="182">
        <f>SUM(SUM(F120:F126))</f>
        <v>30.120000000000005</v>
      </c>
      <c r="G127" s="183">
        <f>SUM(SUM(G120:G126))</f>
        <v>118.29999999999998</v>
      </c>
      <c r="H127" s="183">
        <f>SUM(SUM(H120:H126))</f>
        <v>877.9</v>
      </c>
      <c r="I127" s="143"/>
    </row>
    <row r="128" spans="2:9" ht="15.75" thickBot="1">
      <c r="B128" s="2"/>
      <c r="C128" s="23" t="s">
        <v>24</v>
      </c>
      <c r="D128" s="57">
        <f>SUM(D119,D127,)</f>
        <v>1595</v>
      </c>
      <c r="E128" s="57">
        <f>SUM(E119,E127,)</f>
        <v>55.31</v>
      </c>
      <c r="F128" s="57">
        <f>SUM(F119,F127,)</f>
        <v>47.56</v>
      </c>
      <c r="G128" s="57">
        <f>SUM(G119,G127,)</f>
        <v>181.95999999999998</v>
      </c>
      <c r="H128" s="57">
        <f>SUM(H119,H127,)</f>
        <v>1379.22</v>
      </c>
      <c r="I128" s="24"/>
    </row>
    <row r="129" spans="2:9" ht="23.25" customHeight="1" thickBot="1">
      <c r="B129" s="29"/>
      <c r="C129" s="119" t="s">
        <v>25</v>
      </c>
      <c r="D129" s="124"/>
      <c r="E129" s="25">
        <f>E128*100/90</f>
        <v>61.455555555555556</v>
      </c>
      <c r="F129" s="26">
        <f>F128*100/92</f>
        <v>51.695652173913047</v>
      </c>
      <c r="G129" s="26">
        <f>G128*100/383</f>
        <v>47.509138381201033</v>
      </c>
      <c r="H129" s="27">
        <f>H128*100/2720</f>
        <v>50.70661764705882</v>
      </c>
      <c r="I129" s="31"/>
    </row>
    <row r="130" spans="2:9">
      <c r="B130" s="29"/>
      <c r="C130" s="30"/>
      <c r="D130" s="29"/>
      <c r="E130" s="31"/>
      <c r="F130" s="31"/>
      <c r="G130" s="31"/>
      <c r="H130" s="31"/>
      <c r="I130" s="31"/>
    </row>
    <row r="131" spans="2:9" ht="15.75" thickBot="1">
      <c r="B131" s="29"/>
      <c r="C131" s="30"/>
      <c r="D131" s="144"/>
      <c r="E131" s="144"/>
      <c r="F131" s="144"/>
      <c r="G131" s="144"/>
      <c r="H131" s="144"/>
      <c r="I131" s="31"/>
    </row>
    <row r="132" spans="2:9" ht="15.75" thickBot="1">
      <c r="B132" s="300" t="s">
        <v>1</v>
      </c>
      <c r="C132" s="300" t="s">
        <v>2</v>
      </c>
      <c r="D132" s="300" t="s">
        <v>3</v>
      </c>
      <c r="E132" s="302" t="s">
        <v>4</v>
      </c>
      <c r="F132" s="303"/>
      <c r="G132" s="304"/>
      <c r="H132" s="300" t="s">
        <v>5</v>
      </c>
      <c r="I132" s="300" t="s">
        <v>6</v>
      </c>
    </row>
    <row r="133" spans="2:9" ht="15.75" thickBot="1">
      <c r="B133" s="301"/>
      <c r="C133" s="301"/>
      <c r="D133" s="301"/>
      <c r="E133" s="21" t="s">
        <v>7</v>
      </c>
      <c r="F133" s="21" t="s">
        <v>8</v>
      </c>
      <c r="G133" s="21" t="s">
        <v>9</v>
      </c>
      <c r="H133" s="301"/>
      <c r="I133" s="301"/>
    </row>
    <row r="134" spans="2:9" ht="18.75" customHeight="1">
      <c r="B134" s="80"/>
      <c r="C134" s="110" t="s">
        <v>16</v>
      </c>
      <c r="D134" s="296"/>
      <c r="E134" s="296"/>
      <c r="F134" s="296"/>
      <c r="G134" s="296"/>
      <c r="H134" s="296"/>
      <c r="I134" s="298"/>
    </row>
    <row r="135" spans="2:9" ht="15.75" thickBot="1">
      <c r="B135" s="52"/>
      <c r="C135" s="128" t="s">
        <v>74</v>
      </c>
      <c r="D135" s="297"/>
      <c r="E135" s="297"/>
      <c r="F135" s="297"/>
      <c r="G135" s="297"/>
      <c r="H135" s="297"/>
      <c r="I135" s="299"/>
    </row>
    <row r="136" spans="2:9" ht="15.75" thickBot="1">
      <c r="B136" s="189"/>
      <c r="C136" s="33" t="s">
        <v>75</v>
      </c>
      <c r="D136" s="6" t="s">
        <v>29</v>
      </c>
      <c r="E136" s="58">
        <v>11.1</v>
      </c>
      <c r="F136" s="59">
        <v>15</v>
      </c>
      <c r="G136" s="59">
        <v>5.2</v>
      </c>
      <c r="H136" s="59">
        <v>201</v>
      </c>
      <c r="I136" s="11">
        <v>36</v>
      </c>
    </row>
    <row r="137" spans="2:9" ht="19.5" customHeight="1" thickBot="1">
      <c r="B137" s="191" t="s">
        <v>40</v>
      </c>
      <c r="C137" s="4" t="s">
        <v>145</v>
      </c>
      <c r="D137" s="6" t="s">
        <v>11</v>
      </c>
      <c r="E137" s="3">
        <v>7.46</v>
      </c>
      <c r="F137" s="2">
        <v>14</v>
      </c>
      <c r="G137" s="3">
        <v>20.9</v>
      </c>
      <c r="H137" s="2">
        <v>239.5</v>
      </c>
      <c r="I137" s="11">
        <v>3</v>
      </c>
    </row>
    <row r="138" spans="2:9" ht="16.5" thickBot="1">
      <c r="B138" s="189"/>
      <c r="C138" s="210" t="s">
        <v>38</v>
      </c>
      <c r="D138" s="61">
        <v>100</v>
      </c>
      <c r="E138" s="121">
        <v>1.3</v>
      </c>
      <c r="F138" s="9">
        <v>0.1</v>
      </c>
      <c r="G138" s="9">
        <v>5</v>
      </c>
      <c r="H138" s="10">
        <v>26</v>
      </c>
      <c r="I138" s="11">
        <v>18</v>
      </c>
    </row>
    <row r="139" spans="2:9" ht="15.75" thickBot="1">
      <c r="B139" s="189"/>
      <c r="C139" s="4" t="s">
        <v>41</v>
      </c>
      <c r="D139" s="6">
        <v>200</v>
      </c>
      <c r="E139" s="58">
        <v>3.1</v>
      </c>
      <c r="F139" s="59">
        <v>3</v>
      </c>
      <c r="G139" s="59">
        <v>14.3</v>
      </c>
      <c r="H139" s="59">
        <v>95</v>
      </c>
      <c r="I139" s="11">
        <v>75</v>
      </c>
    </row>
    <row r="140" spans="2:9" ht="15.75" thickBot="1">
      <c r="B140" s="191"/>
      <c r="C140" s="32" t="s">
        <v>146</v>
      </c>
      <c r="D140" s="3">
        <v>40</v>
      </c>
      <c r="E140" s="5">
        <v>2.66</v>
      </c>
      <c r="F140" s="2">
        <v>0.48</v>
      </c>
      <c r="G140" s="6">
        <v>21.16</v>
      </c>
      <c r="H140" s="6">
        <v>99.6</v>
      </c>
      <c r="I140" s="11">
        <v>90</v>
      </c>
    </row>
    <row r="141" spans="2:9" ht="21.75" customHeight="1" thickBot="1">
      <c r="B141" s="45" t="s">
        <v>16</v>
      </c>
      <c r="C141" s="138" t="s">
        <v>17</v>
      </c>
      <c r="D141" s="187">
        <v>565</v>
      </c>
      <c r="E141" s="135">
        <f>SUM(E136:E140)</f>
        <v>25.62</v>
      </c>
      <c r="F141" s="135">
        <f>SUM(F136:F140)</f>
        <v>32.58</v>
      </c>
      <c r="G141" s="135">
        <f>SUM(G136:G140)</f>
        <v>66.56</v>
      </c>
      <c r="H141" s="135">
        <f>SUM(H136:H140)</f>
        <v>661.1</v>
      </c>
      <c r="I141" s="45"/>
    </row>
    <row r="142" spans="2:9" ht="31.5" customHeight="1" thickBot="1">
      <c r="B142" s="136"/>
      <c r="C142" s="60" t="s">
        <v>77</v>
      </c>
      <c r="D142" s="53" t="s">
        <v>138</v>
      </c>
      <c r="E142" s="140">
        <v>1.6</v>
      </c>
      <c r="F142" s="140">
        <v>6.17</v>
      </c>
      <c r="G142" s="140">
        <v>9.5</v>
      </c>
      <c r="H142" s="141">
        <v>100</v>
      </c>
      <c r="I142" s="11">
        <v>11</v>
      </c>
    </row>
    <row r="143" spans="2:9" ht="16.5" thickBot="1">
      <c r="B143" s="189"/>
      <c r="C143" s="4" t="s">
        <v>165</v>
      </c>
      <c r="D143" s="6">
        <v>250</v>
      </c>
      <c r="E143" s="207">
        <v>6.18</v>
      </c>
      <c r="F143" s="207">
        <v>7.78</v>
      </c>
      <c r="G143" s="207">
        <v>14.05</v>
      </c>
      <c r="H143" s="208">
        <v>150.9</v>
      </c>
      <c r="I143" s="11" t="s">
        <v>166</v>
      </c>
    </row>
    <row r="144" spans="2:9" ht="15.75" thickBot="1">
      <c r="B144" s="191" t="s">
        <v>19</v>
      </c>
      <c r="C144" s="42" t="s">
        <v>163</v>
      </c>
      <c r="D144" s="6">
        <v>250</v>
      </c>
      <c r="E144" s="234">
        <v>29.4</v>
      </c>
      <c r="F144" s="201">
        <v>30.1</v>
      </c>
      <c r="G144" s="72">
        <v>33</v>
      </c>
      <c r="H144" s="72">
        <v>520.29999999999995</v>
      </c>
      <c r="I144" s="11" t="s">
        <v>164</v>
      </c>
    </row>
    <row r="145" spans="2:9" ht="15.75" thickBot="1">
      <c r="B145" s="191"/>
      <c r="C145" s="4" t="s">
        <v>79</v>
      </c>
      <c r="D145" s="209">
        <v>200</v>
      </c>
      <c r="E145" s="209">
        <v>0.17</v>
      </c>
      <c r="F145" s="209"/>
      <c r="G145" s="209">
        <v>11</v>
      </c>
      <c r="H145" s="130">
        <v>45</v>
      </c>
      <c r="I145" s="11">
        <v>81</v>
      </c>
    </row>
    <row r="146" spans="2:9" ht="15.75" thickBot="1">
      <c r="B146" s="308"/>
      <c r="C146" s="41" t="s">
        <v>149</v>
      </c>
      <c r="D146" s="6">
        <v>30</v>
      </c>
      <c r="E146" s="2">
        <v>2.4</v>
      </c>
      <c r="F146" s="3">
        <v>0.3</v>
      </c>
      <c r="G146" s="2">
        <v>13.8</v>
      </c>
      <c r="H146" s="6">
        <v>67.5</v>
      </c>
      <c r="I146" s="11">
        <v>89</v>
      </c>
    </row>
    <row r="147" spans="2:9" ht="15.75" thickBot="1">
      <c r="B147" s="309"/>
      <c r="C147" s="32" t="s">
        <v>146</v>
      </c>
      <c r="D147" s="6">
        <v>30</v>
      </c>
      <c r="E147" s="15">
        <v>2</v>
      </c>
      <c r="F147" s="48">
        <v>0.36</v>
      </c>
      <c r="G147" s="63">
        <v>15.87</v>
      </c>
      <c r="H147" s="14">
        <v>74.7</v>
      </c>
      <c r="I147" s="192">
        <v>90</v>
      </c>
    </row>
    <row r="148" spans="2:9" ht="19.5" customHeight="1" thickBot="1">
      <c r="B148" s="11"/>
      <c r="C148" s="119" t="s">
        <v>22</v>
      </c>
      <c r="D148" s="49">
        <v>860</v>
      </c>
      <c r="E148" s="149">
        <f>SUM(SUM(E142:E147))</f>
        <v>41.75</v>
      </c>
      <c r="F148" s="120">
        <f>SUM(SUM(F142:F147))</f>
        <v>44.709999999999994</v>
      </c>
      <c r="G148" s="150">
        <f>SUM(SUM(G142:G147))</f>
        <v>97.22</v>
      </c>
      <c r="H148" s="150">
        <f>SUM(SUM(H142:H147))</f>
        <v>958.4</v>
      </c>
      <c r="I148" s="61"/>
    </row>
    <row r="149" spans="2:9" ht="15.75" thickBot="1">
      <c r="B149" s="2"/>
      <c r="C149" s="23" t="s">
        <v>24</v>
      </c>
      <c r="D149" s="24">
        <f>SUM(D141,D148,)</f>
        <v>1425</v>
      </c>
      <c r="E149" s="24">
        <f>SUM(E141,E148,)</f>
        <v>67.37</v>
      </c>
      <c r="F149" s="24">
        <f>SUM(F141,F148,)</f>
        <v>77.289999999999992</v>
      </c>
      <c r="G149" s="24">
        <f>SUM(G141,G148,)</f>
        <v>163.78</v>
      </c>
      <c r="H149" s="24">
        <f>SUM(H141,H148,)</f>
        <v>1619.5</v>
      </c>
      <c r="I149" s="24"/>
    </row>
    <row r="150" spans="2:9" ht="22.5" customHeight="1" thickBot="1">
      <c r="B150" s="29"/>
      <c r="C150" s="119" t="s">
        <v>25</v>
      </c>
      <c r="D150" s="124"/>
      <c r="E150" s="25">
        <f>E149*100/90</f>
        <v>74.855555555555554</v>
      </c>
      <c r="F150" s="26">
        <f>F149*100/92</f>
        <v>84.010869565217376</v>
      </c>
      <c r="G150" s="26">
        <f>G149*100/383</f>
        <v>42.762402088772845</v>
      </c>
      <c r="H150" s="27">
        <f>H149*100/2720</f>
        <v>59.540441176470587</v>
      </c>
      <c r="I150" s="31"/>
    </row>
    <row r="151" spans="2:9" ht="22.5" customHeight="1">
      <c r="B151" s="29"/>
      <c r="C151" s="126"/>
      <c r="D151" s="127"/>
      <c r="E151" s="28"/>
      <c r="F151" s="28"/>
      <c r="G151" s="28"/>
      <c r="H151" s="28"/>
      <c r="I151" s="31"/>
    </row>
    <row r="152" spans="2:9" ht="15.75" thickBot="1">
      <c r="B152" s="29"/>
      <c r="C152" s="30"/>
      <c r="D152" s="144"/>
      <c r="E152" s="144"/>
      <c r="F152" s="144"/>
      <c r="G152" s="144"/>
      <c r="H152" s="144"/>
      <c r="I152" s="31"/>
    </row>
    <row r="153" spans="2:9">
      <c r="B153" s="317" t="s">
        <v>1</v>
      </c>
      <c r="C153" s="316" t="s">
        <v>2</v>
      </c>
      <c r="D153" s="316" t="s">
        <v>3</v>
      </c>
      <c r="E153" s="316" t="s">
        <v>4</v>
      </c>
      <c r="F153" s="316"/>
      <c r="G153" s="316"/>
      <c r="H153" s="316" t="s">
        <v>5</v>
      </c>
      <c r="I153" s="316" t="s">
        <v>6</v>
      </c>
    </row>
    <row r="154" spans="2:9">
      <c r="B154" s="318"/>
      <c r="C154" s="316"/>
      <c r="D154" s="316"/>
      <c r="E154" s="285" t="s">
        <v>7</v>
      </c>
      <c r="F154" s="285" t="s">
        <v>8</v>
      </c>
      <c r="G154" s="285" t="s">
        <v>9</v>
      </c>
      <c r="H154" s="316"/>
      <c r="I154" s="316"/>
    </row>
    <row r="155" spans="2:9" ht="15.75" thickBot="1">
      <c r="B155" s="281"/>
      <c r="C155" s="286" t="s">
        <v>80</v>
      </c>
      <c r="D155" s="287"/>
      <c r="E155" s="287"/>
      <c r="F155" s="287"/>
      <c r="G155" s="287"/>
      <c r="H155" s="287"/>
      <c r="I155" s="287"/>
    </row>
    <row r="156" spans="2:9" ht="15.75" customHeight="1" thickBot="1">
      <c r="B156" s="93"/>
      <c r="C156" s="282" t="s">
        <v>81</v>
      </c>
      <c r="D156" s="143">
        <v>100</v>
      </c>
      <c r="E156" s="266">
        <v>4.3</v>
      </c>
      <c r="F156" s="266">
        <v>17.399999999999999</v>
      </c>
      <c r="G156" s="283">
        <v>4.62</v>
      </c>
      <c r="H156" s="266">
        <v>192.3</v>
      </c>
      <c r="I156" s="284">
        <v>14</v>
      </c>
    </row>
    <row r="157" spans="2:9" ht="16.5" thickBot="1">
      <c r="B157" s="189"/>
      <c r="C157" s="4" t="s">
        <v>82</v>
      </c>
      <c r="D157" s="235">
        <v>200</v>
      </c>
      <c r="E157" s="72">
        <v>10.8</v>
      </c>
      <c r="F157" s="72">
        <v>5.51</v>
      </c>
      <c r="G157" s="72">
        <v>44.55</v>
      </c>
      <c r="H157" s="72">
        <v>271</v>
      </c>
      <c r="I157" s="11">
        <v>34</v>
      </c>
    </row>
    <row r="158" spans="2:9" ht="15.75" customHeight="1" thickBot="1">
      <c r="B158" s="191" t="s">
        <v>40</v>
      </c>
      <c r="C158" s="4" t="s">
        <v>49</v>
      </c>
      <c r="D158" s="3">
        <v>200</v>
      </c>
      <c r="E158" s="5">
        <v>2.5</v>
      </c>
      <c r="F158" s="2">
        <v>2.2000000000000002</v>
      </c>
      <c r="G158" s="6">
        <v>10</v>
      </c>
      <c r="H158" s="6">
        <v>70</v>
      </c>
      <c r="I158" s="11">
        <v>74</v>
      </c>
    </row>
    <row r="159" spans="2:9" ht="15.75" thickBot="1">
      <c r="B159" s="191"/>
      <c r="C159" s="41" t="s">
        <v>149</v>
      </c>
      <c r="D159" s="6">
        <v>30</v>
      </c>
      <c r="E159" s="2">
        <v>2.4</v>
      </c>
      <c r="F159" s="3">
        <v>0.3</v>
      </c>
      <c r="G159" s="2">
        <v>13.8</v>
      </c>
      <c r="H159" s="6">
        <v>67.5</v>
      </c>
      <c r="I159" s="11">
        <v>89</v>
      </c>
    </row>
    <row r="160" spans="2:9" ht="15.75" thickBot="1">
      <c r="B160" s="191"/>
      <c r="C160" s="4" t="s">
        <v>146</v>
      </c>
      <c r="D160" s="5">
        <v>20</v>
      </c>
      <c r="E160" s="5">
        <v>1.33</v>
      </c>
      <c r="F160" s="2">
        <v>0.24</v>
      </c>
      <c r="G160" s="6">
        <v>10.6</v>
      </c>
      <c r="H160" s="6">
        <v>49.8</v>
      </c>
      <c r="I160" s="11">
        <v>90</v>
      </c>
    </row>
    <row r="161" spans="2:9" ht="15.75" thickBot="1">
      <c r="B161" s="142"/>
      <c r="C161" s="62" t="s">
        <v>150</v>
      </c>
      <c r="D161" s="14">
        <v>100</v>
      </c>
      <c r="E161" s="131">
        <v>0.8</v>
      </c>
      <c r="F161" s="131">
        <v>0.2</v>
      </c>
      <c r="G161" s="131">
        <v>5.8</v>
      </c>
      <c r="H161" s="131">
        <v>38</v>
      </c>
      <c r="I161" s="193">
        <v>63</v>
      </c>
    </row>
    <row r="162" spans="2:9" ht="20.25" customHeight="1" thickBot="1">
      <c r="B162" s="45" t="s">
        <v>16</v>
      </c>
      <c r="C162" s="114" t="s">
        <v>17</v>
      </c>
      <c r="D162" s="187">
        <f>SUM(D156:D161)</f>
        <v>650</v>
      </c>
      <c r="E162" s="135">
        <f>SUM(E156:E161)</f>
        <v>22.13</v>
      </c>
      <c r="F162" s="135">
        <f>SUM(F156:F161)</f>
        <v>25.849999999999994</v>
      </c>
      <c r="G162" s="135">
        <f>SUM(G156:G161)</f>
        <v>89.36999999999999</v>
      </c>
      <c r="H162" s="135">
        <f>SUM(H156:H161)</f>
        <v>688.59999999999991</v>
      </c>
      <c r="I162" s="45"/>
    </row>
    <row r="163" spans="2:9" ht="32.25" customHeight="1" thickBot="1">
      <c r="B163" s="136"/>
      <c r="C163" s="60" t="s">
        <v>83</v>
      </c>
      <c r="D163" s="6">
        <v>100</v>
      </c>
      <c r="E163" s="140">
        <v>1.1000000000000001</v>
      </c>
      <c r="F163" s="140">
        <v>6.2</v>
      </c>
      <c r="G163" s="140">
        <v>5.7</v>
      </c>
      <c r="H163" s="141">
        <v>83.3</v>
      </c>
      <c r="I163" s="11">
        <v>6</v>
      </c>
    </row>
    <row r="164" spans="2:9" ht="16.5" thickBot="1">
      <c r="B164" s="191" t="s">
        <v>19</v>
      </c>
      <c r="C164" s="4" t="s">
        <v>84</v>
      </c>
      <c r="D164" s="6" t="s">
        <v>136</v>
      </c>
      <c r="E164" s="140">
        <v>3.81</v>
      </c>
      <c r="F164" s="140">
        <v>4</v>
      </c>
      <c r="G164" s="140">
        <v>10.41</v>
      </c>
      <c r="H164" s="233">
        <v>93</v>
      </c>
      <c r="I164" s="11">
        <v>20</v>
      </c>
    </row>
    <row r="165" spans="2:9" ht="16.5" thickBot="1">
      <c r="B165" s="189"/>
      <c r="C165" s="4" t="s">
        <v>85</v>
      </c>
      <c r="D165" s="6">
        <v>280</v>
      </c>
      <c r="E165" s="140">
        <v>18.48</v>
      </c>
      <c r="F165" s="140">
        <v>17.25</v>
      </c>
      <c r="G165" s="140">
        <v>31.8</v>
      </c>
      <c r="H165" s="140">
        <v>356.4</v>
      </c>
      <c r="I165" s="11">
        <v>46</v>
      </c>
    </row>
    <row r="166" spans="2:9" ht="16.5" thickBot="1">
      <c r="B166" s="191"/>
      <c r="C166" s="4" t="s">
        <v>161</v>
      </c>
      <c r="D166" s="72">
        <v>200</v>
      </c>
      <c r="E166" s="207">
        <v>0.14000000000000001</v>
      </c>
      <c r="F166" s="207">
        <v>7.0000000000000007E-2</v>
      </c>
      <c r="G166" s="207">
        <v>11.1</v>
      </c>
      <c r="H166" s="208">
        <v>46</v>
      </c>
      <c r="I166" s="11">
        <v>67</v>
      </c>
    </row>
    <row r="167" spans="2:9" ht="15.75" thickBot="1">
      <c r="B167" s="308"/>
      <c r="C167" s="41" t="s">
        <v>149</v>
      </c>
      <c r="D167" s="5">
        <v>60</v>
      </c>
      <c r="E167" s="2">
        <v>4.8</v>
      </c>
      <c r="F167" s="3">
        <v>0.6</v>
      </c>
      <c r="G167" s="2">
        <v>27.6</v>
      </c>
      <c r="H167" s="6">
        <v>135</v>
      </c>
      <c r="I167" s="36">
        <v>89</v>
      </c>
    </row>
    <row r="168" spans="2:9" ht="15.75" thickBot="1">
      <c r="B168" s="309"/>
      <c r="C168" s="42" t="s">
        <v>146</v>
      </c>
      <c r="D168" s="5">
        <v>40</v>
      </c>
      <c r="E168" s="5">
        <v>2.66</v>
      </c>
      <c r="F168" s="2">
        <v>0.48</v>
      </c>
      <c r="G168" s="6">
        <v>21.2</v>
      </c>
      <c r="H168" s="6">
        <v>99.6</v>
      </c>
      <c r="I168" s="137">
        <v>90</v>
      </c>
    </row>
    <row r="169" spans="2:9" ht="18" customHeight="1" thickBot="1">
      <c r="B169" s="11"/>
      <c r="C169" s="114" t="s">
        <v>22</v>
      </c>
      <c r="D169" s="186">
        <v>940</v>
      </c>
      <c r="E169" s="154">
        <f>SUM(SUM(E163:E168))</f>
        <v>30.990000000000002</v>
      </c>
      <c r="F169" s="155">
        <f>SUM(SUM(F163:F168))</f>
        <v>28.6</v>
      </c>
      <c r="G169" s="156">
        <f>SUM(SUM(G163:G168))</f>
        <v>107.81</v>
      </c>
      <c r="H169" s="156">
        <f>SUM(SUM(H163:H168))</f>
        <v>813.30000000000007</v>
      </c>
      <c r="I169" s="61"/>
    </row>
    <row r="170" spans="2:9" ht="15.75" thickBot="1">
      <c r="B170" s="2"/>
      <c r="C170" s="23" t="s">
        <v>24</v>
      </c>
      <c r="D170" s="57">
        <f>SUM(D162,D169,)</f>
        <v>1590</v>
      </c>
      <c r="E170" s="57">
        <f>SUM(E162,E169,)</f>
        <v>53.120000000000005</v>
      </c>
      <c r="F170" s="57">
        <f>SUM(F162,F169,)</f>
        <v>54.449999999999996</v>
      </c>
      <c r="G170" s="57">
        <f>SUM(G162,G169,)</f>
        <v>197.18</v>
      </c>
      <c r="H170" s="57">
        <f>SUM(H162,H169,)</f>
        <v>1501.9</v>
      </c>
      <c r="I170" s="24"/>
    </row>
    <row r="171" spans="2:9" ht="18.75" customHeight="1" thickBot="1">
      <c r="B171" s="29"/>
      <c r="C171" s="119" t="s">
        <v>25</v>
      </c>
      <c r="D171" s="124"/>
      <c r="E171" s="25">
        <f>E170*100/90</f>
        <v>59.022222222222226</v>
      </c>
      <c r="F171" s="26">
        <f>F170*100/92</f>
        <v>59.184782608695649</v>
      </c>
      <c r="G171" s="26">
        <f>G170*100/383</f>
        <v>51.483028720626635</v>
      </c>
      <c r="H171" s="27">
        <f>H170*100/2720</f>
        <v>55.216911764705884</v>
      </c>
      <c r="I171" s="31"/>
    </row>
    <row r="172" spans="2:9">
      <c r="B172" s="14"/>
      <c r="C172" s="65"/>
      <c r="D172" s="130"/>
      <c r="E172" s="130"/>
      <c r="F172" s="130"/>
      <c r="G172" s="130"/>
      <c r="H172" s="130"/>
      <c r="I172" s="31"/>
    </row>
    <row r="173" spans="2:9" ht="15.75" thickBot="1">
      <c r="B173" s="29"/>
      <c r="C173" s="30"/>
      <c r="D173" s="144"/>
      <c r="E173" s="144"/>
      <c r="F173" s="144"/>
      <c r="G173" s="144"/>
      <c r="H173" s="144"/>
      <c r="I173" s="31"/>
    </row>
    <row r="174" spans="2:9">
      <c r="B174" s="300" t="s">
        <v>1</v>
      </c>
      <c r="C174" s="317" t="s">
        <v>2</v>
      </c>
      <c r="D174" s="316" t="s">
        <v>3</v>
      </c>
      <c r="E174" s="316" t="s">
        <v>4</v>
      </c>
      <c r="F174" s="316"/>
      <c r="G174" s="316"/>
      <c r="H174" s="316" t="s">
        <v>5</v>
      </c>
      <c r="I174" s="316" t="s">
        <v>6</v>
      </c>
    </row>
    <row r="175" spans="2:9">
      <c r="B175" s="301"/>
      <c r="C175" s="318"/>
      <c r="D175" s="316"/>
      <c r="E175" s="285" t="s">
        <v>7</v>
      </c>
      <c r="F175" s="285" t="s">
        <v>8</v>
      </c>
      <c r="G175" s="285" t="s">
        <v>9</v>
      </c>
      <c r="H175" s="316"/>
      <c r="I175" s="316"/>
    </row>
    <row r="176" spans="2:9" ht="15.75" thickBot="1">
      <c r="B176" s="52"/>
      <c r="C176" s="111" t="s">
        <v>86</v>
      </c>
      <c r="D176" s="287"/>
      <c r="E176" s="287"/>
      <c r="F176" s="287"/>
      <c r="G176" s="287"/>
      <c r="H176" s="287"/>
      <c r="I176" s="287"/>
    </row>
    <row r="177" spans="2:9" ht="15.75" thickBot="1">
      <c r="B177" s="80"/>
      <c r="C177" s="67" t="s">
        <v>186</v>
      </c>
      <c r="D177" s="288" t="s">
        <v>46</v>
      </c>
      <c r="E177" s="271">
        <v>3.14</v>
      </c>
      <c r="F177" s="271">
        <v>7.52</v>
      </c>
      <c r="G177" s="22">
        <v>19.78</v>
      </c>
      <c r="H177" s="289">
        <v>150.97</v>
      </c>
      <c r="I177" s="143">
        <v>1</v>
      </c>
    </row>
    <row r="178" spans="2:9" ht="15.75" thickBot="1">
      <c r="B178" s="192"/>
      <c r="C178" s="12" t="s">
        <v>158</v>
      </c>
      <c r="D178" s="22" t="s">
        <v>12</v>
      </c>
      <c r="E178" s="236">
        <v>23.3</v>
      </c>
      <c r="F178" s="237">
        <v>13.5</v>
      </c>
      <c r="G178" s="237">
        <v>30.4</v>
      </c>
      <c r="H178" s="237">
        <v>336.5</v>
      </c>
      <c r="I178" s="11">
        <v>37</v>
      </c>
    </row>
    <row r="179" spans="2:9" ht="17.25" customHeight="1" thickBot="1">
      <c r="B179" s="188" t="s">
        <v>40</v>
      </c>
      <c r="C179" s="113" t="s">
        <v>14</v>
      </c>
      <c r="D179" s="5" t="s">
        <v>15</v>
      </c>
      <c r="E179" s="8">
        <v>0.2</v>
      </c>
      <c r="F179" s="9">
        <v>0.01</v>
      </c>
      <c r="G179" s="9">
        <v>9.9</v>
      </c>
      <c r="H179" s="10">
        <v>41</v>
      </c>
      <c r="I179" s="11">
        <v>73</v>
      </c>
    </row>
    <row r="180" spans="2:9" ht="15.75" thickBot="1">
      <c r="B180" s="188"/>
      <c r="C180" s="4" t="s">
        <v>76</v>
      </c>
      <c r="D180" s="253">
        <v>60</v>
      </c>
      <c r="E180" s="254">
        <v>0.66</v>
      </c>
      <c r="F180" s="254">
        <v>0.12</v>
      </c>
      <c r="G180" s="254">
        <v>2.2799999999999998</v>
      </c>
      <c r="H180" s="254">
        <v>13.2</v>
      </c>
      <c r="I180" s="11">
        <v>16</v>
      </c>
    </row>
    <row r="181" spans="2:9" ht="16.5" thickBot="1">
      <c r="B181" s="258"/>
      <c r="C181" s="32" t="s">
        <v>146</v>
      </c>
      <c r="D181" s="99">
        <v>50</v>
      </c>
      <c r="E181" s="100">
        <v>3.32</v>
      </c>
      <c r="F181" s="101">
        <v>0.6</v>
      </c>
      <c r="G181" s="102">
        <v>26.5</v>
      </c>
      <c r="H181" s="102">
        <v>124.5</v>
      </c>
      <c r="I181" s="11">
        <v>90</v>
      </c>
    </row>
    <row r="182" spans="2:9" ht="16.5" thickBot="1">
      <c r="B182" s="188"/>
      <c r="C182" s="42" t="s">
        <v>23</v>
      </c>
      <c r="D182" s="3">
        <v>100</v>
      </c>
      <c r="E182" s="121">
        <v>0.4</v>
      </c>
      <c r="F182" s="121">
        <v>0.4</v>
      </c>
      <c r="G182" s="121">
        <v>9.8000000000000007</v>
      </c>
      <c r="H182" s="121">
        <v>47</v>
      </c>
      <c r="I182" s="13">
        <v>63</v>
      </c>
    </row>
    <row r="183" spans="2:9" ht="19.5" customHeight="1" thickBot="1">
      <c r="B183" s="45" t="s">
        <v>16</v>
      </c>
      <c r="C183" s="114" t="s">
        <v>17</v>
      </c>
      <c r="D183" s="187">
        <v>577</v>
      </c>
      <c r="E183" s="157">
        <f>SUM(E177:E182)</f>
        <v>31.02</v>
      </c>
      <c r="F183" s="157">
        <f>SUM(F177:F182)</f>
        <v>22.150000000000002</v>
      </c>
      <c r="G183" s="157">
        <f>SUM(G177:G182)</f>
        <v>98.66</v>
      </c>
      <c r="H183" s="157">
        <f>SUM(H177:H182)</f>
        <v>713.17000000000007</v>
      </c>
      <c r="I183" s="45"/>
    </row>
    <row r="184" spans="2:9" ht="16.5" thickBot="1">
      <c r="B184" s="192"/>
      <c r="C184" s="1" t="s">
        <v>27</v>
      </c>
      <c r="D184" s="11">
        <v>100</v>
      </c>
      <c r="E184" s="197">
        <v>0.8</v>
      </c>
      <c r="F184" s="198">
        <v>0.1</v>
      </c>
      <c r="G184" s="199">
        <v>2.5</v>
      </c>
      <c r="H184" s="200">
        <v>14</v>
      </c>
      <c r="I184" s="11">
        <v>15</v>
      </c>
    </row>
    <row r="185" spans="2:9" ht="16.5" thickBot="1">
      <c r="B185" s="192"/>
      <c r="C185" s="4" t="s">
        <v>87</v>
      </c>
      <c r="D185" s="14" t="s">
        <v>139</v>
      </c>
      <c r="E185" s="206">
        <v>6.27</v>
      </c>
      <c r="F185" s="207">
        <v>7.4</v>
      </c>
      <c r="G185" s="207">
        <v>33.9</v>
      </c>
      <c r="H185" s="207">
        <v>227.3</v>
      </c>
      <c r="I185" s="11">
        <v>27</v>
      </c>
    </row>
    <row r="186" spans="2:9" ht="16.5" thickBot="1">
      <c r="B186" s="192"/>
      <c r="C186" s="224" t="s">
        <v>89</v>
      </c>
      <c r="D186" s="107" t="s">
        <v>140</v>
      </c>
      <c r="E186" s="238">
        <v>23.5</v>
      </c>
      <c r="F186" s="239">
        <v>14.1</v>
      </c>
      <c r="G186" s="239">
        <v>5.2</v>
      </c>
      <c r="H186" s="240">
        <v>242</v>
      </c>
      <c r="I186" s="192">
        <v>40</v>
      </c>
    </row>
    <row r="187" spans="2:9" ht="18" customHeight="1" thickBot="1">
      <c r="B187" s="188" t="s">
        <v>19</v>
      </c>
      <c r="C187" s="4" t="s">
        <v>91</v>
      </c>
      <c r="D187" s="2">
        <v>200</v>
      </c>
      <c r="E187" s="241">
        <v>4.8</v>
      </c>
      <c r="F187" s="242">
        <v>5.2</v>
      </c>
      <c r="G187" s="242">
        <v>47.9</v>
      </c>
      <c r="H187" s="243">
        <v>257.60000000000002</v>
      </c>
      <c r="I187" s="11">
        <v>57</v>
      </c>
    </row>
    <row r="188" spans="2:9" ht="16.5" thickBot="1">
      <c r="B188" s="188"/>
      <c r="C188" s="4" t="s">
        <v>177</v>
      </c>
      <c r="D188" s="201">
        <v>200</v>
      </c>
      <c r="E188" s="207">
        <v>0.96</v>
      </c>
      <c r="F188" s="207">
        <v>0.06</v>
      </c>
      <c r="G188" s="207">
        <v>10</v>
      </c>
      <c r="H188" s="208">
        <v>44</v>
      </c>
      <c r="I188" s="11">
        <v>69</v>
      </c>
    </row>
    <row r="189" spans="2:9" ht="15.75" thickBot="1">
      <c r="B189" s="311"/>
      <c r="C189" s="4" t="s">
        <v>149</v>
      </c>
      <c r="D189" s="6">
        <v>50</v>
      </c>
      <c r="E189" s="2">
        <v>4</v>
      </c>
      <c r="F189" s="3">
        <v>0.5</v>
      </c>
      <c r="G189" s="2">
        <v>23</v>
      </c>
      <c r="H189" s="6">
        <v>112.5</v>
      </c>
      <c r="I189" s="192">
        <v>89</v>
      </c>
    </row>
    <row r="190" spans="2:9" ht="15.75" thickBot="1">
      <c r="B190" s="311"/>
      <c r="C190" s="32" t="s">
        <v>146</v>
      </c>
      <c r="D190" s="6">
        <v>30</v>
      </c>
      <c r="E190" s="15">
        <v>2</v>
      </c>
      <c r="F190" s="16">
        <v>0.36</v>
      </c>
      <c r="G190" s="17">
        <v>15.87</v>
      </c>
      <c r="H190" s="18">
        <v>74.7</v>
      </c>
      <c r="I190" s="11">
        <v>90</v>
      </c>
    </row>
    <row r="191" spans="2:9" ht="15.75" thickBot="1">
      <c r="B191" s="312"/>
      <c r="C191" s="32" t="s">
        <v>182</v>
      </c>
      <c r="D191" s="6">
        <v>100</v>
      </c>
      <c r="E191" s="15">
        <v>2.5</v>
      </c>
      <c r="F191" s="16">
        <v>1.2</v>
      </c>
      <c r="G191" s="17">
        <v>16</v>
      </c>
      <c r="H191" s="18">
        <v>85</v>
      </c>
      <c r="I191" s="11" t="s">
        <v>190</v>
      </c>
    </row>
    <row r="192" spans="2:9" ht="18" customHeight="1" thickBot="1">
      <c r="B192" s="11"/>
      <c r="C192" s="122" t="s">
        <v>22</v>
      </c>
      <c r="D192" s="186">
        <v>1140</v>
      </c>
      <c r="E192" s="115">
        <f>SUM(SUM(E184:E191))</f>
        <v>44.83</v>
      </c>
      <c r="F192" s="45">
        <f>SUM(SUM(F184:F191))</f>
        <v>28.919999999999998</v>
      </c>
      <c r="G192" s="135">
        <f>SUM(SUM(G184:G191))</f>
        <v>154.37</v>
      </c>
      <c r="H192" s="150">
        <f>SUM(SUM(H184:H191))</f>
        <v>1057.1000000000001</v>
      </c>
      <c r="I192" s="61"/>
    </row>
    <row r="193" spans="2:9" ht="15.75" thickBot="1">
      <c r="B193" s="2"/>
      <c r="C193" s="94" t="s">
        <v>24</v>
      </c>
      <c r="D193" s="24">
        <f>SUM(D183,D192,)</f>
        <v>1717</v>
      </c>
      <c r="E193" s="24">
        <f>SUM(E183,E192,)</f>
        <v>75.849999999999994</v>
      </c>
      <c r="F193" s="24">
        <f>SUM(F183,F192,)</f>
        <v>51.07</v>
      </c>
      <c r="G193" s="24">
        <f>SUM(G183,G192,)</f>
        <v>253.03</v>
      </c>
      <c r="H193" s="24">
        <f>SUM(H183,H192,)</f>
        <v>1770.2700000000002</v>
      </c>
      <c r="I193" s="24"/>
    </row>
    <row r="194" spans="2:9" ht="21" customHeight="1" thickBot="1">
      <c r="B194" s="29"/>
      <c r="C194" s="119" t="s">
        <v>25</v>
      </c>
      <c r="D194" s="124"/>
      <c r="E194" s="25">
        <f>E193*100/90</f>
        <v>84.277777777777771</v>
      </c>
      <c r="F194" s="26">
        <f>F193*100/92</f>
        <v>55.510869565217391</v>
      </c>
      <c r="G194" s="26">
        <f>G193*100/383</f>
        <v>66.065274151436029</v>
      </c>
      <c r="H194" s="27">
        <f>H193*100/2720</f>
        <v>65.083455882352951</v>
      </c>
      <c r="I194" s="31"/>
    </row>
    <row r="195" spans="2:9" ht="21" customHeight="1">
      <c r="B195" s="29"/>
      <c r="C195" s="126"/>
      <c r="D195" s="127"/>
      <c r="E195" s="28"/>
      <c r="F195" s="28"/>
      <c r="G195" s="28"/>
      <c r="H195" s="28"/>
      <c r="I195" s="31"/>
    </row>
    <row r="196" spans="2:9">
      <c r="B196" s="29"/>
      <c r="C196" s="30"/>
      <c r="D196" s="130"/>
      <c r="E196" s="130"/>
      <c r="F196" s="130"/>
      <c r="G196" s="130"/>
      <c r="H196" s="130"/>
      <c r="I196" s="31"/>
    </row>
    <row r="197" spans="2:9" ht="15.75" thickBot="1">
      <c r="B197" s="29"/>
      <c r="C197" s="30"/>
      <c r="D197" s="144"/>
      <c r="E197" s="144"/>
      <c r="F197" s="144"/>
      <c r="G197" s="144"/>
      <c r="H197" s="144"/>
      <c r="I197" s="31"/>
    </row>
    <row r="198" spans="2:9">
      <c r="B198" s="300" t="s">
        <v>1</v>
      </c>
      <c r="C198" s="300" t="s">
        <v>2</v>
      </c>
      <c r="D198" s="317" t="s">
        <v>3</v>
      </c>
      <c r="E198" s="316" t="s">
        <v>4</v>
      </c>
      <c r="F198" s="316"/>
      <c r="G198" s="316"/>
      <c r="H198" s="316" t="s">
        <v>5</v>
      </c>
      <c r="I198" s="316" t="s">
        <v>6</v>
      </c>
    </row>
    <row r="199" spans="2:9">
      <c r="B199" s="301"/>
      <c r="C199" s="301"/>
      <c r="D199" s="318"/>
      <c r="E199" s="285" t="s">
        <v>7</v>
      </c>
      <c r="F199" s="285" t="s">
        <v>8</v>
      </c>
      <c r="G199" s="285" t="s">
        <v>9</v>
      </c>
      <c r="H199" s="316"/>
      <c r="I199" s="316"/>
    </row>
    <row r="200" spans="2:9" ht="20.25" customHeight="1" thickBot="1">
      <c r="B200" s="80"/>
      <c r="C200" s="279" t="s">
        <v>92</v>
      </c>
      <c r="D200" s="280"/>
      <c r="E200" s="287"/>
      <c r="F200" s="287"/>
      <c r="G200" s="287"/>
      <c r="H200" s="287"/>
      <c r="I200" s="287"/>
    </row>
    <row r="201" spans="2:9" ht="15.75" thickBot="1">
      <c r="B201" s="77"/>
      <c r="C201" s="33" t="s">
        <v>156</v>
      </c>
      <c r="D201" s="50" t="s">
        <v>11</v>
      </c>
      <c r="E201" s="215">
        <v>3.19</v>
      </c>
      <c r="F201" s="215">
        <v>7.76</v>
      </c>
      <c r="G201" s="215">
        <v>35.549999999999997</v>
      </c>
      <c r="H201" s="215">
        <v>225</v>
      </c>
      <c r="I201" s="266">
        <v>2</v>
      </c>
    </row>
    <row r="202" spans="2:9" ht="15.75" customHeight="1" thickBot="1">
      <c r="B202" s="188" t="s">
        <v>40</v>
      </c>
      <c r="C202" s="4" t="s">
        <v>180</v>
      </c>
      <c r="D202" s="5" t="s">
        <v>12</v>
      </c>
      <c r="E202" s="244">
        <v>8.1999999999999993</v>
      </c>
      <c r="F202" s="244">
        <v>9.6</v>
      </c>
      <c r="G202" s="244">
        <v>33.1</v>
      </c>
      <c r="H202" s="244">
        <v>251.6</v>
      </c>
      <c r="I202" s="61">
        <v>32</v>
      </c>
    </row>
    <row r="203" spans="2:9" ht="15.75" thickBot="1">
      <c r="B203" s="192"/>
      <c r="C203" s="4" t="s">
        <v>41</v>
      </c>
      <c r="D203" s="6">
        <v>200</v>
      </c>
      <c r="E203" s="58">
        <v>3.1</v>
      </c>
      <c r="F203" s="59">
        <v>3</v>
      </c>
      <c r="G203" s="59">
        <v>14.3</v>
      </c>
      <c r="H203" s="59">
        <v>95</v>
      </c>
      <c r="I203" s="11">
        <v>75</v>
      </c>
    </row>
    <row r="204" spans="2:9" ht="16.5" thickBot="1">
      <c r="B204" s="159"/>
      <c r="C204" s="42" t="s">
        <v>23</v>
      </c>
      <c r="D204" s="3">
        <v>100</v>
      </c>
      <c r="E204" s="121">
        <v>0.4</v>
      </c>
      <c r="F204" s="121">
        <v>0.4</v>
      </c>
      <c r="G204" s="121">
        <v>9.8000000000000007</v>
      </c>
      <c r="H204" s="121">
        <v>47</v>
      </c>
      <c r="I204" s="13">
        <v>63</v>
      </c>
    </row>
    <row r="205" spans="2:9" ht="15.75" thickBot="1">
      <c r="B205" s="159"/>
      <c r="C205" s="32" t="s">
        <v>146</v>
      </c>
      <c r="D205" s="6">
        <v>30</v>
      </c>
      <c r="E205" s="15">
        <v>2</v>
      </c>
      <c r="F205" s="16">
        <v>0.36</v>
      </c>
      <c r="G205" s="17">
        <v>15.87</v>
      </c>
      <c r="H205" s="18">
        <v>74.7</v>
      </c>
      <c r="I205" s="11">
        <v>90</v>
      </c>
    </row>
    <row r="206" spans="2:9" ht="16.5" thickBot="1">
      <c r="B206" s="159"/>
      <c r="C206" s="210" t="s">
        <v>38</v>
      </c>
      <c r="D206" s="61">
        <v>100</v>
      </c>
      <c r="E206" s="121">
        <v>1.3</v>
      </c>
      <c r="F206" s="9">
        <v>0.1</v>
      </c>
      <c r="G206" s="9">
        <v>5</v>
      </c>
      <c r="H206" s="10">
        <v>26</v>
      </c>
      <c r="I206" s="11">
        <v>18</v>
      </c>
    </row>
    <row r="207" spans="2:9" ht="18.75" customHeight="1" thickBot="1">
      <c r="B207" s="45" t="s">
        <v>16</v>
      </c>
      <c r="C207" s="290" t="s">
        <v>17</v>
      </c>
      <c r="D207" s="187">
        <v>705</v>
      </c>
      <c r="E207" s="19">
        <f>SUM(E201:E206)</f>
        <v>18.190000000000001</v>
      </c>
      <c r="F207" s="69">
        <f>SUM(F201:F206)</f>
        <v>21.22</v>
      </c>
      <c r="G207" s="69">
        <f>SUM(G201:G206)</f>
        <v>113.62</v>
      </c>
      <c r="H207" s="69">
        <f>SUM(H201:H206)</f>
        <v>719.30000000000007</v>
      </c>
      <c r="I207" s="45"/>
    </row>
    <row r="208" spans="2:9" ht="16.5" thickBot="1">
      <c r="B208" s="189"/>
      <c r="C208" s="291" t="s">
        <v>94</v>
      </c>
      <c r="D208" s="117">
        <v>100</v>
      </c>
      <c r="E208" s="116">
        <v>5.2</v>
      </c>
      <c r="F208" s="116">
        <v>5.3</v>
      </c>
      <c r="G208" s="116">
        <v>14.5</v>
      </c>
      <c r="H208" s="116">
        <v>127</v>
      </c>
      <c r="I208" s="11">
        <v>7</v>
      </c>
    </row>
    <row r="209" spans="2:9" ht="16.5" thickBot="1">
      <c r="B209" s="189"/>
      <c r="C209" s="4" t="s">
        <v>141</v>
      </c>
      <c r="D209" s="3" t="s">
        <v>136</v>
      </c>
      <c r="E209" s="8">
        <v>1.85</v>
      </c>
      <c r="F209" s="9">
        <v>6.4</v>
      </c>
      <c r="G209" s="9">
        <v>11.8</v>
      </c>
      <c r="H209" s="10">
        <v>112.2</v>
      </c>
      <c r="I209" s="11">
        <v>21</v>
      </c>
    </row>
    <row r="210" spans="2:9" ht="16.5" thickBot="1">
      <c r="B210" s="191" t="s">
        <v>19</v>
      </c>
      <c r="C210" s="4" t="s">
        <v>157</v>
      </c>
      <c r="D210" s="39" t="s">
        <v>33</v>
      </c>
      <c r="E210" s="20">
        <v>15.1</v>
      </c>
      <c r="F210" s="198">
        <v>14.8</v>
      </c>
      <c r="G210" s="198">
        <v>10.3</v>
      </c>
      <c r="H210" s="38">
        <v>235</v>
      </c>
      <c r="I210" s="11">
        <v>54</v>
      </c>
    </row>
    <row r="211" spans="2:9" ht="16.5" thickBot="1">
      <c r="B211" s="189"/>
      <c r="C211" s="4" t="s">
        <v>162</v>
      </c>
      <c r="D211" s="116">
        <v>200</v>
      </c>
      <c r="E211" s="72">
        <v>5.6</v>
      </c>
      <c r="F211" s="72">
        <v>6.67</v>
      </c>
      <c r="G211" s="72">
        <v>29.7</v>
      </c>
      <c r="H211" s="72">
        <v>201.2</v>
      </c>
      <c r="I211" s="35">
        <v>55</v>
      </c>
    </row>
    <row r="212" spans="2:9" ht="15.75" thickBot="1">
      <c r="B212" s="191"/>
      <c r="C212" s="4" t="s">
        <v>36</v>
      </c>
      <c r="D212" s="209">
        <v>200</v>
      </c>
      <c r="E212" s="209">
        <v>0.17</v>
      </c>
      <c r="F212" s="209"/>
      <c r="G212" s="209">
        <v>11</v>
      </c>
      <c r="H212" s="130">
        <v>45</v>
      </c>
      <c r="I212" s="11">
        <v>80</v>
      </c>
    </row>
    <row r="213" spans="2:9" ht="15.75" thickBot="1">
      <c r="B213" s="191"/>
      <c r="C213" s="4" t="s">
        <v>149</v>
      </c>
      <c r="D213" s="6">
        <v>50</v>
      </c>
      <c r="E213" s="2">
        <v>4</v>
      </c>
      <c r="F213" s="3">
        <v>0.5</v>
      </c>
      <c r="G213" s="2">
        <v>23</v>
      </c>
      <c r="H213" s="6">
        <v>112.5</v>
      </c>
      <c r="I213" s="35">
        <v>89</v>
      </c>
    </row>
    <row r="214" spans="2:9" ht="15.75" thickBot="1">
      <c r="B214" s="262"/>
      <c r="C214" s="32" t="s">
        <v>146</v>
      </c>
      <c r="D214" s="6">
        <v>30</v>
      </c>
      <c r="E214" s="15">
        <v>2</v>
      </c>
      <c r="F214" s="16">
        <v>0.36</v>
      </c>
      <c r="G214" s="17">
        <v>15.87</v>
      </c>
      <c r="H214" s="18">
        <v>74.7</v>
      </c>
      <c r="I214" s="11">
        <v>90</v>
      </c>
    </row>
    <row r="215" spans="2:9" ht="15.75" thickBot="1">
      <c r="B215" s="189"/>
      <c r="C215" s="32" t="s">
        <v>182</v>
      </c>
      <c r="D215" s="6">
        <v>100</v>
      </c>
      <c r="E215" s="15">
        <v>2</v>
      </c>
      <c r="F215" s="16">
        <v>0.36</v>
      </c>
      <c r="G215" s="17">
        <v>15.87</v>
      </c>
      <c r="H215" s="18">
        <v>74.7</v>
      </c>
      <c r="I215" s="11">
        <v>90</v>
      </c>
    </row>
    <row r="216" spans="2:9" ht="17.25" customHeight="1" thickBot="1">
      <c r="B216" s="11"/>
      <c r="C216" s="122" t="s">
        <v>22</v>
      </c>
      <c r="D216" s="49">
        <v>1045</v>
      </c>
      <c r="E216" s="149">
        <f>SUM(E208:E215)</f>
        <v>35.92</v>
      </c>
      <c r="F216" s="149">
        <f>SUM(F208:F215)</f>
        <v>34.39</v>
      </c>
      <c r="G216" s="149">
        <f>SUM(G208:G215)</f>
        <v>132.04</v>
      </c>
      <c r="H216" s="45">
        <f>SUM(H208:H215)</f>
        <v>982.30000000000007</v>
      </c>
      <c r="I216" s="61"/>
    </row>
    <row r="217" spans="2:9" ht="15.75" thickBot="1">
      <c r="B217" s="2"/>
      <c r="C217" s="23" t="s">
        <v>24</v>
      </c>
      <c r="D217" s="64">
        <f>SUM(D207,D216,)</f>
        <v>1750</v>
      </c>
      <c r="E217" s="64">
        <f>SUM(E207,E216,)</f>
        <v>54.11</v>
      </c>
      <c r="F217" s="64">
        <f>SUM(F207,F216,)</f>
        <v>55.61</v>
      </c>
      <c r="G217" s="64">
        <f>SUM(G207,G216,)</f>
        <v>245.66</v>
      </c>
      <c r="H217" s="64">
        <f>SUM(H207,H216,)</f>
        <v>1701.6000000000001</v>
      </c>
      <c r="I217" s="24"/>
    </row>
    <row r="218" spans="2:9" ht="22.5" customHeight="1" thickBot="1">
      <c r="B218" s="29"/>
      <c r="C218" s="119" t="s">
        <v>25</v>
      </c>
      <c r="D218" s="124"/>
      <c r="E218" s="25">
        <f>E217*100/90</f>
        <v>60.12222222222222</v>
      </c>
      <c r="F218" s="26">
        <f>F217*100/92</f>
        <v>60.445652173913047</v>
      </c>
      <c r="G218" s="26">
        <f>G217*100/383</f>
        <v>64.140992167101828</v>
      </c>
      <c r="H218" s="27">
        <f>H217*100/2720</f>
        <v>62.558823529411768</v>
      </c>
      <c r="I218" s="31"/>
    </row>
    <row r="219" spans="2:9" ht="22.5" customHeight="1">
      <c r="B219" s="29"/>
      <c r="C219" s="126"/>
      <c r="D219" s="127"/>
      <c r="E219" s="28"/>
      <c r="F219" s="28"/>
      <c r="G219" s="28"/>
      <c r="H219" s="28"/>
      <c r="I219" s="31"/>
    </row>
    <row r="220" spans="2:9">
      <c r="B220" s="14"/>
      <c r="I220" s="31"/>
    </row>
    <row r="221" spans="2:9" ht="15.75" thickBot="1">
      <c r="B221" s="29"/>
      <c r="C221" s="70"/>
      <c r="D221" s="29"/>
      <c r="E221" s="29"/>
      <c r="F221" s="29"/>
      <c r="G221" s="29"/>
      <c r="H221" s="29"/>
      <c r="I221" s="31"/>
    </row>
    <row r="222" spans="2:9" ht="15.75" thickBot="1">
      <c r="B222" s="300" t="s">
        <v>1</v>
      </c>
      <c r="C222" s="300" t="s">
        <v>2</v>
      </c>
      <c r="D222" s="300" t="s">
        <v>3</v>
      </c>
      <c r="E222" s="302" t="s">
        <v>4</v>
      </c>
      <c r="F222" s="303"/>
      <c r="G222" s="304"/>
      <c r="H222" s="300" t="s">
        <v>5</v>
      </c>
      <c r="I222" s="300" t="s">
        <v>6</v>
      </c>
    </row>
    <row r="223" spans="2:9" ht="15.75" thickBot="1">
      <c r="B223" s="301"/>
      <c r="C223" s="301"/>
      <c r="D223" s="301"/>
      <c r="E223" s="21" t="s">
        <v>7</v>
      </c>
      <c r="F223" s="21" t="s">
        <v>8</v>
      </c>
      <c r="G223" s="21" t="s">
        <v>9</v>
      </c>
      <c r="H223" s="301"/>
      <c r="I223" s="301"/>
    </row>
    <row r="224" spans="2:9" ht="19.5" customHeight="1">
      <c r="B224" s="80"/>
      <c r="C224" s="263" t="s">
        <v>16</v>
      </c>
      <c r="D224" s="296"/>
      <c r="E224" s="296"/>
      <c r="F224" s="296"/>
      <c r="G224" s="296"/>
      <c r="H224" s="296"/>
      <c r="I224" s="298"/>
    </row>
    <row r="225" spans="2:9" ht="21.75" customHeight="1" thickBot="1">
      <c r="B225" s="52"/>
      <c r="C225" s="162" t="s">
        <v>96</v>
      </c>
      <c r="D225" s="297"/>
      <c r="E225" s="297"/>
      <c r="F225" s="297"/>
      <c r="G225" s="297"/>
      <c r="H225" s="297"/>
      <c r="I225" s="299"/>
    </row>
    <row r="226" spans="2:9" ht="16.5" thickBot="1">
      <c r="B226" s="192"/>
      <c r="C226" s="33" t="s">
        <v>97</v>
      </c>
      <c r="D226" s="6">
        <v>100</v>
      </c>
      <c r="E226" s="121">
        <v>13.6</v>
      </c>
      <c r="F226" s="121">
        <v>10.6</v>
      </c>
      <c r="G226" s="121">
        <v>3.8</v>
      </c>
      <c r="H226" s="10">
        <v>164.2</v>
      </c>
      <c r="I226" s="11">
        <v>45</v>
      </c>
    </row>
    <row r="227" spans="2:9" ht="16.5" thickBot="1">
      <c r="B227" s="192"/>
      <c r="C227" s="42" t="s">
        <v>181</v>
      </c>
      <c r="D227" s="38">
        <v>100</v>
      </c>
      <c r="E227" s="245">
        <v>4.1500000000000004</v>
      </c>
      <c r="F227" s="246">
        <v>6.8</v>
      </c>
      <c r="G227" s="246">
        <v>24.76</v>
      </c>
      <c r="H227" s="247">
        <v>177</v>
      </c>
      <c r="I227" s="11">
        <v>60</v>
      </c>
    </row>
    <row r="228" spans="2:9" ht="15.75" thickBot="1">
      <c r="B228" s="192"/>
      <c r="C228" s="4" t="s">
        <v>178</v>
      </c>
      <c r="D228" s="151">
        <v>200</v>
      </c>
      <c r="E228" s="58">
        <v>0.1</v>
      </c>
      <c r="F228" s="59" t="s">
        <v>179</v>
      </c>
      <c r="G228" s="59">
        <v>9</v>
      </c>
      <c r="H228" s="59">
        <v>36</v>
      </c>
      <c r="I228" s="11">
        <v>71</v>
      </c>
    </row>
    <row r="229" spans="2:9" ht="15.75" thickBot="1">
      <c r="B229" s="185" t="s">
        <v>40</v>
      </c>
      <c r="C229" s="71" t="s">
        <v>149</v>
      </c>
      <c r="D229" s="6">
        <v>50</v>
      </c>
      <c r="E229" s="2">
        <v>4</v>
      </c>
      <c r="F229" s="3">
        <v>0.5</v>
      </c>
      <c r="G229" s="2">
        <v>23</v>
      </c>
      <c r="H229" s="6">
        <v>112.5</v>
      </c>
      <c r="I229" s="11">
        <v>89</v>
      </c>
    </row>
    <row r="230" spans="2:9" ht="16.5" thickBot="1">
      <c r="B230" s="259"/>
      <c r="C230" s="71" t="s">
        <v>159</v>
      </c>
      <c r="D230" s="99">
        <v>50</v>
      </c>
      <c r="E230" s="104">
        <v>3.32</v>
      </c>
      <c r="F230" s="105">
        <v>0.6</v>
      </c>
      <c r="G230" s="106">
        <v>26.5</v>
      </c>
      <c r="H230" s="107">
        <v>124.5</v>
      </c>
      <c r="I230" s="11">
        <v>90</v>
      </c>
    </row>
    <row r="231" spans="2:9" ht="15.75" thickBot="1">
      <c r="B231" s="192"/>
      <c r="C231" s="32" t="s">
        <v>69</v>
      </c>
      <c r="D231" s="3">
        <v>100</v>
      </c>
      <c r="E231" s="56">
        <v>0.8</v>
      </c>
      <c r="F231" s="56">
        <v>0.4</v>
      </c>
      <c r="G231" s="56">
        <v>7.5</v>
      </c>
      <c r="H231" s="51">
        <v>38</v>
      </c>
      <c r="I231" s="61">
        <v>63</v>
      </c>
    </row>
    <row r="232" spans="2:9" ht="18.75" customHeight="1" thickBot="1">
      <c r="B232" s="45" t="s">
        <v>16</v>
      </c>
      <c r="C232" s="122" t="s">
        <v>17</v>
      </c>
      <c r="D232" s="187">
        <v>600</v>
      </c>
      <c r="E232" s="135">
        <f>SUM(E226:E231)</f>
        <v>25.970000000000002</v>
      </c>
      <c r="F232" s="135">
        <f>SUM(F226:F231)</f>
        <v>18.899999999999999</v>
      </c>
      <c r="G232" s="135">
        <f>SUM(G226:G231)</f>
        <v>94.56</v>
      </c>
      <c r="H232" s="135">
        <f>SUM(H226:H231)</f>
        <v>652.20000000000005</v>
      </c>
      <c r="I232" s="45"/>
    </row>
    <row r="233" spans="2:9" ht="15.75" thickBot="1">
      <c r="B233" s="136"/>
      <c r="C233" s="33" t="s">
        <v>98</v>
      </c>
      <c r="D233" s="6">
        <v>100</v>
      </c>
      <c r="E233" s="37">
        <v>1.4</v>
      </c>
      <c r="F233" s="20">
        <v>4.5999999999999996</v>
      </c>
      <c r="G233" s="38">
        <v>10.33</v>
      </c>
      <c r="H233" s="39">
        <v>88.3</v>
      </c>
      <c r="I233" s="11">
        <v>10</v>
      </c>
    </row>
    <row r="234" spans="2:9" ht="16.5" thickBot="1">
      <c r="B234" s="189"/>
      <c r="C234" s="4" t="s">
        <v>99</v>
      </c>
      <c r="D234" s="38" t="s">
        <v>135</v>
      </c>
      <c r="E234" s="207">
        <v>8.8000000000000007</v>
      </c>
      <c r="F234" s="207">
        <v>10.7</v>
      </c>
      <c r="G234" s="208">
        <v>19.399999999999999</v>
      </c>
      <c r="H234" s="121">
        <v>209</v>
      </c>
      <c r="I234" s="11">
        <v>23</v>
      </c>
    </row>
    <row r="235" spans="2:9" ht="16.5" thickBot="1">
      <c r="B235" s="189"/>
      <c r="C235" s="4" t="s">
        <v>160</v>
      </c>
      <c r="D235" s="6">
        <v>120</v>
      </c>
      <c r="E235" s="140">
        <v>14.9</v>
      </c>
      <c r="F235" s="140">
        <v>11.2</v>
      </c>
      <c r="G235" s="141">
        <v>1.8</v>
      </c>
      <c r="H235" s="121">
        <v>168</v>
      </c>
      <c r="I235" s="11">
        <v>43</v>
      </c>
    </row>
    <row r="236" spans="2:9" ht="16.5" thickBot="1">
      <c r="B236" s="191" t="s">
        <v>19</v>
      </c>
      <c r="C236" s="4" t="s">
        <v>55</v>
      </c>
      <c r="D236" s="220">
        <v>200</v>
      </c>
      <c r="E236" s="221">
        <v>4.1500000000000004</v>
      </c>
      <c r="F236" s="222">
        <v>6.8</v>
      </c>
      <c r="G236" s="222">
        <v>24.76</v>
      </c>
      <c r="H236" s="223">
        <v>177</v>
      </c>
      <c r="I236" s="11">
        <v>60</v>
      </c>
    </row>
    <row r="237" spans="2:9" ht="16.5" thickBot="1">
      <c r="B237" s="191"/>
      <c r="C237" s="4" t="s">
        <v>183</v>
      </c>
      <c r="D237" s="72">
        <v>200</v>
      </c>
      <c r="E237" s="207">
        <v>0.14000000000000001</v>
      </c>
      <c r="F237" s="207">
        <v>7.0000000000000007E-2</v>
      </c>
      <c r="G237" s="207">
        <v>11.1</v>
      </c>
      <c r="H237" s="208">
        <v>46</v>
      </c>
      <c r="I237" s="11">
        <v>67</v>
      </c>
    </row>
    <row r="238" spans="2:9" ht="15.75" thickBot="1">
      <c r="B238" s="308"/>
      <c r="C238" s="4" t="s">
        <v>149</v>
      </c>
      <c r="D238" s="5">
        <v>60</v>
      </c>
      <c r="E238" s="2">
        <v>4.8</v>
      </c>
      <c r="F238" s="3">
        <v>0.6</v>
      </c>
      <c r="G238" s="2">
        <v>27.6</v>
      </c>
      <c r="H238" s="6">
        <v>135</v>
      </c>
      <c r="I238" s="11">
        <v>89</v>
      </c>
    </row>
    <row r="239" spans="2:9" ht="15.75" thickBot="1">
      <c r="B239" s="309"/>
      <c r="C239" s="32" t="s">
        <v>146</v>
      </c>
      <c r="D239" s="3">
        <v>60</v>
      </c>
      <c r="E239" s="5">
        <v>3.99</v>
      </c>
      <c r="F239" s="2">
        <v>0.72</v>
      </c>
      <c r="G239" s="6">
        <v>31.74</v>
      </c>
      <c r="H239" s="6">
        <v>149.4</v>
      </c>
      <c r="I239" s="192">
        <v>90</v>
      </c>
    </row>
    <row r="240" spans="2:9" ht="21" customHeight="1" thickBot="1">
      <c r="B240" s="11"/>
      <c r="C240" s="138" t="s">
        <v>22</v>
      </c>
      <c r="D240" s="186">
        <v>1025</v>
      </c>
      <c r="E240" s="115">
        <f>SUM(SUM(E233:E239))</f>
        <v>38.18</v>
      </c>
      <c r="F240" s="45">
        <f>SUM(SUM(F233:F239))</f>
        <v>34.69</v>
      </c>
      <c r="G240" s="135">
        <f>SUM(SUM(G233:G239))</f>
        <v>126.73</v>
      </c>
      <c r="H240" s="135">
        <f>SUM(SUM(H233:H239))</f>
        <v>972.69999999999993</v>
      </c>
      <c r="I240" s="61"/>
    </row>
    <row r="241" spans="2:9" ht="15.75" thickBot="1">
      <c r="B241" s="2"/>
      <c r="C241" s="23" t="s">
        <v>24</v>
      </c>
      <c r="D241" s="24">
        <f>SUM(D232,D240,)</f>
        <v>1625</v>
      </c>
      <c r="E241" s="24">
        <f>SUM(E232,E240,)</f>
        <v>64.150000000000006</v>
      </c>
      <c r="F241" s="24">
        <f>SUM(F232,F240,)</f>
        <v>53.589999999999996</v>
      </c>
      <c r="G241" s="24">
        <f>SUM(G232,G240,)</f>
        <v>221.29000000000002</v>
      </c>
      <c r="H241" s="24">
        <f>SUM(H232,H240,)</f>
        <v>1624.9</v>
      </c>
      <c r="I241" s="24"/>
    </row>
    <row r="242" spans="2:9" ht="19.5" customHeight="1" thickBot="1">
      <c r="B242" s="29"/>
      <c r="C242" s="119" t="s">
        <v>25</v>
      </c>
      <c r="D242" s="124"/>
      <c r="E242" s="25">
        <f>E241*100/90</f>
        <v>71.277777777777786</v>
      </c>
      <c r="F242" s="26">
        <f>F241*100/92</f>
        <v>58.25</v>
      </c>
      <c r="G242" s="26">
        <f>G241*100/383</f>
        <v>57.778067885117501</v>
      </c>
      <c r="H242" s="27">
        <f>H241*100/2720</f>
        <v>59.738970588235297</v>
      </c>
      <c r="I242" s="31"/>
    </row>
    <row r="243" spans="2:9" ht="19.5" customHeight="1">
      <c r="B243" s="29"/>
      <c r="C243" s="126"/>
      <c r="D243" s="127"/>
      <c r="E243" s="28"/>
      <c r="F243" s="28"/>
      <c r="G243" s="28"/>
      <c r="H243" s="28"/>
      <c r="I243" s="31"/>
    </row>
    <row r="244" spans="2:9">
      <c r="B244" s="29"/>
      <c r="C244" s="66"/>
      <c r="D244" s="14"/>
      <c r="E244" s="14"/>
      <c r="F244" s="14"/>
      <c r="G244" s="14"/>
      <c r="H244" s="14"/>
      <c r="I244" s="73"/>
    </row>
    <row r="245" spans="2:9" ht="15.75" thickBot="1">
      <c r="B245" s="29"/>
      <c r="C245" s="176"/>
      <c r="D245" s="177"/>
      <c r="E245" s="177"/>
      <c r="F245" s="177"/>
      <c r="G245" s="177"/>
      <c r="H245" s="177"/>
      <c r="I245" s="31"/>
    </row>
    <row r="246" spans="2:9" ht="15.75" thickBot="1">
      <c r="B246" s="300" t="s">
        <v>1</v>
      </c>
      <c r="C246" s="300" t="s">
        <v>2</v>
      </c>
      <c r="D246" s="300" t="s">
        <v>3</v>
      </c>
      <c r="E246" s="302" t="s">
        <v>4</v>
      </c>
      <c r="F246" s="303"/>
      <c r="G246" s="304"/>
      <c r="H246" s="300" t="s">
        <v>5</v>
      </c>
      <c r="I246" s="300" t="s">
        <v>6</v>
      </c>
    </row>
    <row r="247" spans="2:9" ht="15.75" thickBot="1">
      <c r="B247" s="301"/>
      <c r="C247" s="301"/>
      <c r="D247" s="301"/>
      <c r="E247" s="21" t="s">
        <v>7</v>
      </c>
      <c r="F247" s="21" t="s">
        <v>8</v>
      </c>
      <c r="G247" s="21" t="s">
        <v>9</v>
      </c>
      <c r="H247" s="301"/>
      <c r="I247" s="301"/>
    </row>
    <row r="248" spans="2:9" ht="18.75" customHeight="1">
      <c r="B248" s="80"/>
      <c r="C248" s="263" t="s">
        <v>16</v>
      </c>
      <c r="D248" s="296"/>
      <c r="E248" s="296"/>
      <c r="F248" s="296"/>
      <c r="G248" s="296"/>
      <c r="H248" s="296"/>
      <c r="I248" s="298"/>
    </row>
    <row r="249" spans="2:9" ht="17.25" customHeight="1" thickBot="1">
      <c r="B249" s="80"/>
      <c r="C249" s="158" t="s">
        <v>102</v>
      </c>
      <c r="D249" s="297"/>
      <c r="E249" s="297"/>
      <c r="F249" s="297"/>
      <c r="G249" s="297"/>
      <c r="H249" s="297"/>
      <c r="I249" s="299"/>
    </row>
    <row r="250" spans="2:9" ht="15.75" thickBot="1">
      <c r="B250" s="136"/>
      <c r="C250" s="33" t="s">
        <v>186</v>
      </c>
      <c r="D250" s="47" t="s">
        <v>46</v>
      </c>
      <c r="E250" s="5">
        <v>3.14</v>
      </c>
      <c r="F250" s="5">
        <v>7.52</v>
      </c>
      <c r="G250" s="2">
        <v>19.78</v>
      </c>
      <c r="H250" s="6">
        <v>150.97</v>
      </c>
      <c r="I250" s="11">
        <v>1</v>
      </c>
    </row>
    <row r="251" spans="2:9" ht="16.5" thickBot="1">
      <c r="B251" s="191"/>
      <c r="C251" s="4" t="s">
        <v>187</v>
      </c>
      <c r="D251" s="3" t="s">
        <v>12</v>
      </c>
      <c r="E251" s="244">
        <v>20.8</v>
      </c>
      <c r="F251" s="248">
        <v>15.75</v>
      </c>
      <c r="G251" s="249">
        <v>34.9</v>
      </c>
      <c r="H251" s="249">
        <v>463.1</v>
      </c>
      <c r="I251" s="11" t="s">
        <v>184</v>
      </c>
    </row>
    <row r="252" spans="2:9" ht="19.5" customHeight="1" thickBot="1">
      <c r="B252" s="191" t="s">
        <v>40</v>
      </c>
      <c r="C252" s="4" t="s">
        <v>185</v>
      </c>
      <c r="D252" s="3">
        <v>200</v>
      </c>
      <c r="E252" s="58">
        <v>0.02</v>
      </c>
      <c r="F252" s="58">
        <v>0.01</v>
      </c>
      <c r="G252" s="58">
        <v>9.9</v>
      </c>
      <c r="H252" s="58">
        <v>41</v>
      </c>
      <c r="I252" s="11">
        <v>73</v>
      </c>
    </row>
    <row r="253" spans="2:9" ht="16.5" thickBot="1">
      <c r="B253" s="191"/>
      <c r="C253" s="42" t="s">
        <v>23</v>
      </c>
      <c r="D253" s="3">
        <v>100</v>
      </c>
      <c r="E253" s="121">
        <v>0.4</v>
      </c>
      <c r="F253" s="121">
        <v>0.4</v>
      </c>
      <c r="G253" s="121">
        <v>9.8000000000000007</v>
      </c>
      <c r="H253" s="121">
        <v>47</v>
      </c>
      <c r="I253" s="13">
        <v>63</v>
      </c>
    </row>
    <row r="254" spans="2:9" ht="20.25" customHeight="1" thickBot="1">
      <c r="B254" s="45" t="s">
        <v>16</v>
      </c>
      <c r="C254" s="138" t="s">
        <v>17</v>
      </c>
      <c r="D254" s="187">
        <v>555</v>
      </c>
      <c r="E254" s="135">
        <f>SUM(E250:E253)</f>
        <v>24.36</v>
      </c>
      <c r="F254" s="135">
        <f>SUM(F250:F253)</f>
        <v>23.68</v>
      </c>
      <c r="G254" s="135">
        <f>SUM(G250:G253)</f>
        <v>74.38</v>
      </c>
      <c r="H254" s="135">
        <f>SUM(H250:H253)</f>
        <v>702.07</v>
      </c>
      <c r="I254" s="45"/>
    </row>
    <row r="255" spans="2:9" ht="33.75" customHeight="1" thickBot="1">
      <c r="B255" s="136"/>
      <c r="C255" s="163" t="s">
        <v>103</v>
      </c>
      <c r="D255" s="160">
        <v>100</v>
      </c>
      <c r="E255" s="117">
        <v>1.1000000000000001</v>
      </c>
      <c r="F255" s="117">
        <v>5.2</v>
      </c>
      <c r="G255" s="117">
        <v>7.1</v>
      </c>
      <c r="H255" s="117">
        <v>79.5</v>
      </c>
      <c r="I255" s="35">
        <v>12</v>
      </c>
    </row>
    <row r="256" spans="2:9" ht="16.5" thickBot="1">
      <c r="B256" s="189"/>
      <c r="C256" s="4" t="s">
        <v>189</v>
      </c>
      <c r="D256" s="3">
        <v>250</v>
      </c>
      <c r="E256" s="8">
        <v>6.4</v>
      </c>
      <c r="F256" s="9">
        <v>7.23</v>
      </c>
      <c r="G256" s="9">
        <v>13.5</v>
      </c>
      <c r="H256" s="10">
        <v>145</v>
      </c>
      <c r="I256" s="11">
        <v>25</v>
      </c>
    </row>
    <row r="257" spans="2:9" ht="15.75" thickBot="1">
      <c r="B257" s="191" t="s">
        <v>19</v>
      </c>
      <c r="C257" s="4" t="s">
        <v>104</v>
      </c>
      <c r="D257" s="3">
        <v>120</v>
      </c>
      <c r="E257" s="5">
        <v>18.399999999999999</v>
      </c>
      <c r="F257" s="5">
        <v>11.7</v>
      </c>
      <c r="G257" s="5">
        <v>7.8</v>
      </c>
      <c r="H257" s="2">
        <v>210</v>
      </c>
      <c r="I257" s="192">
        <v>49</v>
      </c>
    </row>
    <row r="258" spans="2:9" ht="15.75" thickBot="1">
      <c r="B258" s="191"/>
      <c r="C258" s="41" t="s">
        <v>73</v>
      </c>
      <c r="D258" s="37">
        <v>200</v>
      </c>
      <c r="E258" s="37">
        <v>5.6</v>
      </c>
      <c r="F258" s="20">
        <v>6.67</v>
      </c>
      <c r="G258" s="38">
        <v>29.7</v>
      </c>
      <c r="H258" s="38">
        <v>201.2</v>
      </c>
      <c r="I258" s="54">
        <v>55</v>
      </c>
    </row>
    <row r="259" spans="2:9" ht="15.75" thickBot="1">
      <c r="B259" s="191"/>
      <c r="C259" s="4" t="s">
        <v>177</v>
      </c>
      <c r="D259" s="2">
        <v>200</v>
      </c>
      <c r="E259" s="151">
        <v>0.96</v>
      </c>
      <c r="F259" s="148">
        <v>0.06</v>
      </c>
      <c r="G259" s="148">
        <v>10</v>
      </c>
      <c r="H259" s="72">
        <v>44</v>
      </c>
      <c r="I259" s="11">
        <v>69</v>
      </c>
    </row>
    <row r="260" spans="2:9" ht="15.75" thickBot="1">
      <c r="B260" s="311"/>
      <c r="C260" s="41" t="s">
        <v>149</v>
      </c>
      <c r="D260" s="6">
        <v>50</v>
      </c>
      <c r="E260" s="2">
        <v>4</v>
      </c>
      <c r="F260" s="3">
        <v>0.5</v>
      </c>
      <c r="G260" s="2">
        <v>23</v>
      </c>
      <c r="H260" s="6">
        <v>112.5</v>
      </c>
      <c r="I260" s="11">
        <v>89</v>
      </c>
    </row>
    <row r="261" spans="2:9" ht="15.75" thickBot="1">
      <c r="B261" s="312"/>
      <c r="C261" s="32" t="s">
        <v>146</v>
      </c>
      <c r="D261" s="6">
        <v>30</v>
      </c>
      <c r="E261" s="15">
        <v>2</v>
      </c>
      <c r="F261" s="16">
        <v>0.36</v>
      </c>
      <c r="G261" s="17">
        <v>15.87</v>
      </c>
      <c r="H261" s="18">
        <v>74.7</v>
      </c>
      <c r="I261" s="11">
        <v>90</v>
      </c>
    </row>
    <row r="262" spans="2:9" ht="21" customHeight="1" thickBot="1">
      <c r="B262" s="11"/>
      <c r="C262" s="114" t="s">
        <v>22</v>
      </c>
      <c r="D262" s="49">
        <v>970</v>
      </c>
      <c r="E262" s="149">
        <f>SUM(SUM(E255:E261))</f>
        <v>38.46</v>
      </c>
      <c r="F262" s="120">
        <f>SUM(SUM(F255:F261))</f>
        <v>31.719999999999995</v>
      </c>
      <c r="G262" s="150">
        <f>SUM(SUM(G255:G261))</f>
        <v>106.97</v>
      </c>
      <c r="H262" s="150">
        <f>SUM(SUM(H255:H261))</f>
        <v>866.90000000000009</v>
      </c>
      <c r="I262" s="61"/>
    </row>
    <row r="263" spans="2:9" ht="15.75" thickBot="1">
      <c r="B263" s="2"/>
      <c r="C263" s="23" t="s">
        <v>24</v>
      </c>
      <c r="D263" s="52">
        <f>SUM(D254,D262,)</f>
        <v>1525</v>
      </c>
      <c r="E263" s="52">
        <f>SUM(E254,E262,)</f>
        <v>62.82</v>
      </c>
      <c r="F263" s="52">
        <f>SUM(F254,F262,)</f>
        <v>55.399999999999991</v>
      </c>
      <c r="G263" s="52">
        <f>SUM(G254,G262,)</f>
        <v>181.35</v>
      </c>
      <c r="H263" s="52">
        <f>SUM(H254,H262,)</f>
        <v>1568.9700000000003</v>
      </c>
      <c r="I263" s="24"/>
    </row>
    <row r="264" spans="2:9" ht="21" customHeight="1" thickBot="1">
      <c r="B264" s="46"/>
      <c r="C264" s="119" t="s">
        <v>25</v>
      </c>
      <c r="D264" s="124"/>
      <c r="E264" s="25">
        <f>E263*100/90</f>
        <v>69.8</v>
      </c>
      <c r="F264" s="26">
        <f>F263*100/92</f>
        <v>60.217391304347814</v>
      </c>
      <c r="G264" s="26">
        <f>G263*100/383</f>
        <v>47.349869451697131</v>
      </c>
      <c r="H264" s="27">
        <f>H263*100/2720</f>
        <v>57.682720588235306</v>
      </c>
      <c r="I264" s="31"/>
    </row>
    <row r="265" spans="2:9">
      <c r="B265" s="55"/>
      <c r="C265" s="65"/>
      <c r="D265" s="130"/>
      <c r="E265" s="130"/>
      <c r="F265" s="130"/>
      <c r="G265" s="130"/>
      <c r="H265" s="130"/>
      <c r="I265" s="73"/>
    </row>
    <row r="266" spans="2:9">
      <c r="B266" s="315" t="s">
        <v>144</v>
      </c>
      <c r="C266" s="315"/>
      <c r="D266" s="315"/>
      <c r="E266" s="315"/>
      <c r="F266" s="315"/>
      <c r="G266" s="315"/>
      <c r="H266" s="130"/>
      <c r="I266" s="73"/>
    </row>
    <row r="267" spans="2:9">
      <c r="B267" s="46"/>
      <c r="C267" s="70"/>
      <c r="D267" s="29"/>
      <c r="E267" s="29"/>
      <c r="F267" s="29"/>
      <c r="G267" s="29"/>
      <c r="H267" s="29"/>
      <c r="I267" s="31"/>
    </row>
    <row r="268" spans="2:9" ht="15.75" thickBot="1">
      <c r="B268" s="46"/>
      <c r="I268" s="31"/>
    </row>
    <row r="269" spans="2:9" ht="15.75" thickBot="1">
      <c r="B269" s="74"/>
      <c r="C269" s="75" t="s">
        <v>105</v>
      </c>
      <c r="D269" s="76" t="s">
        <v>106</v>
      </c>
      <c r="E269" s="76"/>
      <c r="F269" s="23"/>
      <c r="G269" s="77" t="s">
        <v>107</v>
      </c>
      <c r="H269" s="46"/>
      <c r="I269" s="164"/>
    </row>
    <row r="270" spans="2:9" ht="15.75" thickBot="1">
      <c r="B270" s="78"/>
      <c r="C270" s="92" t="s">
        <v>108</v>
      </c>
      <c r="D270" s="79" t="s">
        <v>109</v>
      </c>
      <c r="E270" s="77" t="s">
        <v>110</v>
      </c>
      <c r="F270" s="75" t="s">
        <v>111</v>
      </c>
      <c r="G270" s="80" t="s">
        <v>112</v>
      </c>
      <c r="H270" s="46"/>
      <c r="I270" s="164"/>
    </row>
    <row r="271" spans="2:9" ht="15.75" thickBot="1">
      <c r="B271" s="74"/>
      <c r="C271" s="277" t="s">
        <v>113</v>
      </c>
      <c r="D271" s="82">
        <f>E20</f>
        <v>67.28</v>
      </c>
      <c r="E271" s="24">
        <f>F20</f>
        <v>66.56</v>
      </c>
      <c r="F271" s="24">
        <f>G20</f>
        <v>229.37</v>
      </c>
      <c r="G271" s="24">
        <f>H20</f>
        <v>1785.85</v>
      </c>
      <c r="H271" s="46"/>
      <c r="I271" s="164"/>
    </row>
    <row r="272" spans="2:9" ht="15.75" thickBot="1">
      <c r="B272" s="276"/>
      <c r="C272" s="277" t="s">
        <v>114</v>
      </c>
      <c r="D272" s="82">
        <f>E42</f>
        <v>63.32</v>
      </c>
      <c r="E272" s="82">
        <f>F42</f>
        <v>60.3</v>
      </c>
      <c r="F272" s="82">
        <f>G42</f>
        <v>202.51</v>
      </c>
      <c r="G272" s="82">
        <f>H42</f>
        <v>1611.02</v>
      </c>
      <c r="H272" s="46"/>
      <c r="I272" s="164"/>
    </row>
    <row r="273" spans="2:9" ht="15.75" thickBot="1">
      <c r="B273" s="276"/>
      <c r="C273" s="277" t="s">
        <v>115</v>
      </c>
      <c r="D273" s="82">
        <f>E63</f>
        <v>68.5</v>
      </c>
      <c r="E273" s="82">
        <f>F63</f>
        <v>61.3</v>
      </c>
      <c r="F273" s="82">
        <f>G63</f>
        <v>180.83</v>
      </c>
      <c r="G273" s="82">
        <f>H63</f>
        <v>1552.1</v>
      </c>
      <c r="H273" s="46"/>
      <c r="I273" s="127"/>
    </row>
    <row r="274" spans="2:9" ht="15.75" thickBot="1">
      <c r="B274" s="276"/>
      <c r="C274" s="277" t="s">
        <v>116</v>
      </c>
      <c r="D274" s="83">
        <f>E84</f>
        <v>61.22</v>
      </c>
      <c r="E274" s="83">
        <f>F84</f>
        <v>55.06</v>
      </c>
      <c r="F274" s="83">
        <f>G84</f>
        <v>177.77</v>
      </c>
      <c r="G274" s="83">
        <f>H84</f>
        <v>1446.3700000000001</v>
      </c>
      <c r="H274" s="46"/>
      <c r="I274" s="55"/>
    </row>
    <row r="275" spans="2:9" ht="15.75" thickBot="1">
      <c r="B275" s="276"/>
      <c r="C275" s="277" t="s">
        <v>117</v>
      </c>
      <c r="D275" s="165">
        <f>E106</f>
        <v>42.12</v>
      </c>
      <c r="E275" s="165">
        <f>F106</f>
        <v>52.44</v>
      </c>
      <c r="F275" s="165">
        <f>G106</f>
        <v>235.21999999999997</v>
      </c>
      <c r="G275" s="165">
        <f>H106</f>
        <v>1584.9</v>
      </c>
      <c r="H275" s="46"/>
      <c r="I275" s="55"/>
    </row>
    <row r="276" spans="2:9" ht="15.75" thickBot="1">
      <c r="B276" s="276"/>
      <c r="C276" s="277" t="s">
        <v>118</v>
      </c>
      <c r="D276" s="166">
        <f>E128</f>
        <v>55.31</v>
      </c>
      <c r="E276" s="166">
        <f>F128</f>
        <v>47.56</v>
      </c>
      <c r="F276" s="166">
        <f>G128</f>
        <v>181.95999999999998</v>
      </c>
      <c r="G276" s="166">
        <f>H128</f>
        <v>1379.22</v>
      </c>
      <c r="H276" s="46"/>
      <c r="I276" s="46"/>
    </row>
    <row r="277" spans="2:9" ht="15.75" thickBot="1">
      <c r="B277" s="276"/>
      <c r="C277" s="277" t="s">
        <v>119</v>
      </c>
      <c r="D277" s="166">
        <f>SUM(D271:D276)</f>
        <v>357.75</v>
      </c>
      <c r="E277" s="166">
        <f>SUM(E271:E276)</f>
        <v>343.21999999999997</v>
      </c>
      <c r="F277" s="166">
        <f>SUM(F271:F276)</f>
        <v>1207.6600000000001</v>
      </c>
      <c r="G277" s="166">
        <f>SUM(G271:G276)</f>
        <v>9359.4599999999991</v>
      </c>
      <c r="H277" s="46"/>
      <c r="I277" s="46"/>
    </row>
    <row r="278" spans="2:9" ht="15.75" thickBot="1">
      <c r="B278" s="41"/>
      <c r="C278" s="98" t="s">
        <v>120</v>
      </c>
      <c r="D278" s="167">
        <f>D277/6</f>
        <v>59.625</v>
      </c>
      <c r="E278" s="167">
        <f>E277/6</f>
        <v>57.203333333333326</v>
      </c>
      <c r="F278" s="167">
        <f>F277/6</f>
        <v>201.27666666666667</v>
      </c>
      <c r="G278" s="167">
        <f>G277/6</f>
        <v>1559.9099999999999</v>
      </c>
      <c r="H278" s="46"/>
    </row>
    <row r="279" spans="2:9" ht="15.75" thickBot="1">
      <c r="B279" s="41"/>
      <c r="C279" s="278" t="s">
        <v>25</v>
      </c>
      <c r="D279" s="95">
        <f>D278*100/90</f>
        <v>66.25</v>
      </c>
      <c r="E279" s="96">
        <f>E278*100/92</f>
        <v>62.177536231884055</v>
      </c>
      <c r="F279" s="96">
        <f>F278*100/383</f>
        <v>52.552654482158403</v>
      </c>
      <c r="G279" s="97">
        <f>G278*100/2720</f>
        <v>57.349632352941178</v>
      </c>
      <c r="H279" s="46"/>
    </row>
    <row r="280" spans="2:9" ht="15.75" thickBot="1">
      <c r="B280" s="276"/>
      <c r="C280" s="277" t="s">
        <v>121</v>
      </c>
      <c r="D280" s="165">
        <f>E149</f>
        <v>67.37</v>
      </c>
      <c r="E280" s="165">
        <f>F149</f>
        <v>77.289999999999992</v>
      </c>
      <c r="F280" s="165">
        <f>G149</f>
        <v>163.78</v>
      </c>
      <c r="G280" s="165">
        <f>H149</f>
        <v>1619.5</v>
      </c>
      <c r="H280" s="46"/>
    </row>
    <row r="281" spans="2:9" ht="15.75" thickBot="1">
      <c r="B281" s="276"/>
      <c r="C281" s="277" t="s">
        <v>122</v>
      </c>
      <c r="D281" s="165">
        <f>E170</f>
        <v>53.120000000000005</v>
      </c>
      <c r="E281" s="165">
        <f>F170</f>
        <v>54.449999999999996</v>
      </c>
      <c r="F281" s="168">
        <f>G170</f>
        <v>197.18</v>
      </c>
      <c r="G281" s="165">
        <f>H170</f>
        <v>1501.9</v>
      </c>
      <c r="H281" s="46"/>
      <c r="I281" s="46"/>
    </row>
    <row r="282" spans="2:9" ht="15.75" thickBot="1">
      <c r="B282" s="276"/>
      <c r="C282" s="277" t="s">
        <v>123</v>
      </c>
      <c r="D282" s="165">
        <f>E193</f>
        <v>75.849999999999994</v>
      </c>
      <c r="E282" s="165">
        <f>F193</f>
        <v>51.07</v>
      </c>
      <c r="F282" s="165">
        <f>G193</f>
        <v>253.03</v>
      </c>
      <c r="G282" s="165">
        <f>H193</f>
        <v>1770.2700000000002</v>
      </c>
      <c r="H282" s="46"/>
      <c r="I282" s="46"/>
    </row>
    <row r="283" spans="2:9" ht="15.75" thickBot="1">
      <c r="B283" s="276"/>
      <c r="C283" s="277" t="s">
        <v>124</v>
      </c>
      <c r="D283" s="166">
        <f>E217</f>
        <v>54.11</v>
      </c>
      <c r="E283" s="166">
        <f>F217</f>
        <v>55.61</v>
      </c>
      <c r="F283" s="166">
        <f>G217</f>
        <v>245.66</v>
      </c>
      <c r="G283" s="166">
        <f>H217</f>
        <v>1701.6000000000001</v>
      </c>
      <c r="H283" s="46"/>
      <c r="I283" s="46"/>
    </row>
    <row r="284" spans="2:9" ht="15.75" thickBot="1">
      <c r="B284" s="276"/>
      <c r="C284" s="277" t="s">
        <v>125</v>
      </c>
      <c r="D284" s="82">
        <f>E241</f>
        <v>64.150000000000006</v>
      </c>
      <c r="E284" s="82">
        <f>F241</f>
        <v>53.589999999999996</v>
      </c>
      <c r="F284" s="82">
        <f>G241</f>
        <v>221.29000000000002</v>
      </c>
      <c r="G284" s="82">
        <f>H241</f>
        <v>1624.9</v>
      </c>
      <c r="H284" s="46"/>
      <c r="I284" s="46"/>
    </row>
    <row r="285" spans="2:9" ht="15.75" thickBot="1">
      <c r="B285" s="78"/>
      <c r="C285" s="277" t="s">
        <v>126</v>
      </c>
      <c r="D285" s="169">
        <f>E263</f>
        <v>62.82</v>
      </c>
      <c r="E285" s="169">
        <f>F263</f>
        <v>55.399999999999991</v>
      </c>
      <c r="F285" s="169">
        <f>G263</f>
        <v>181.35</v>
      </c>
      <c r="G285" s="169">
        <f>H263</f>
        <v>1568.9700000000003</v>
      </c>
      <c r="H285" s="46"/>
      <c r="I285" s="46"/>
    </row>
    <row r="286" spans="2:9" ht="15.75" thickBot="1">
      <c r="B286" s="78"/>
      <c r="C286" s="98" t="s">
        <v>119</v>
      </c>
      <c r="D286" s="170">
        <f>SUM(D280:D285)</f>
        <v>377.42</v>
      </c>
      <c r="E286" s="170">
        <f>SUM(E280:E285)</f>
        <v>347.40999999999991</v>
      </c>
      <c r="F286" s="170">
        <f>SUM(F280:F285)</f>
        <v>1262.29</v>
      </c>
      <c r="G286" s="170">
        <f>SUM(G280:G285)</f>
        <v>9787.14</v>
      </c>
      <c r="H286" s="46"/>
      <c r="I286" s="46"/>
    </row>
    <row r="287" spans="2:9" ht="15.75" thickBot="1">
      <c r="B287" s="78"/>
      <c r="C287" s="84" t="s">
        <v>120</v>
      </c>
      <c r="D287" s="171">
        <f>D286/6</f>
        <v>62.903333333333336</v>
      </c>
      <c r="E287" s="171">
        <f>E286/6</f>
        <v>57.90166666666665</v>
      </c>
      <c r="F287" s="171">
        <f>F286/6</f>
        <v>210.38166666666666</v>
      </c>
      <c r="G287" s="171">
        <f>G286/6</f>
        <v>1631.1899999999998</v>
      </c>
      <c r="H287" s="46"/>
      <c r="I287" s="46"/>
    </row>
    <row r="288" spans="2:9" ht="15.75" thickBot="1">
      <c r="B288" s="78"/>
      <c r="C288" s="84" t="s">
        <v>25</v>
      </c>
      <c r="D288" s="171">
        <f>D287*100/90</f>
        <v>69.892592592592592</v>
      </c>
      <c r="E288" s="171">
        <f>E287*100/92</f>
        <v>62.936594202898533</v>
      </c>
      <c r="F288" s="171">
        <f>F287*100/383</f>
        <v>54.929939077458656</v>
      </c>
      <c r="G288" s="171">
        <f>G287*100/2720</f>
        <v>59.970220588235286</v>
      </c>
      <c r="H288" s="46"/>
      <c r="I288" s="46"/>
    </row>
    <row r="289" spans="2:9" ht="15.75" thickBot="1">
      <c r="B289" s="85"/>
      <c r="C289" s="86" t="s">
        <v>127</v>
      </c>
      <c r="D289" s="87">
        <f>D277+D286</f>
        <v>735.17000000000007</v>
      </c>
      <c r="E289" s="87">
        <f>E277+E286</f>
        <v>690.62999999999988</v>
      </c>
      <c r="F289" s="87">
        <f>F277+F286</f>
        <v>2469.9499999999998</v>
      </c>
      <c r="G289" s="87">
        <f>G277+G286</f>
        <v>19146.599999999999</v>
      </c>
      <c r="H289" s="172"/>
      <c r="I289" s="173"/>
    </row>
    <row r="290" spans="2:9" ht="15.75" thickBot="1">
      <c r="B290" s="43"/>
      <c r="C290" s="88" t="s">
        <v>128</v>
      </c>
      <c r="D290" s="89">
        <f>D289/12</f>
        <v>61.264166666666675</v>
      </c>
      <c r="E290" s="90">
        <f>E289/12</f>
        <v>57.552499999999988</v>
      </c>
      <c r="F290" s="90">
        <f>F289/12</f>
        <v>205.82916666666665</v>
      </c>
      <c r="G290" s="91">
        <f>G289/12</f>
        <v>1595.55</v>
      </c>
      <c r="H290" s="46"/>
      <c r="I290" s="123"/>
    </row>
    <row r="291" spans="2:9">
      <c r="B291" s="41"/>
      <c r="C291" s="81" t="s">
        <v>129</v>
      </c>
      <c r="D291" s="92"/>
      <c r="E291" s="93"/>
      <c r="F291" s="93"/>
      <c r="G291" s="80"/>
      <c r="H291" s="46"/>
      <c r="I291" s="46"/>
    </row>
    <row r="292" spans="2:9" ht="15.75" thickBot="1">
      <c r="B292" s="62"/>
      <c r="C292" s="94" t="s">
        <v>130</v>
      </c>
      <c r="D292" s="95">
        <f>D290*100/90</f>
        <v>68.07129629629631</v>
      </c>
      <c r="E292" s="96">
        <f>E290*100/92</f>
        <v>62.557065217391298</v>
      </c>
      <c r="F292" s="96">
        <f>F290*100/383</f>
        <v>53.741296779808522</v>
      </c>
      <c r="G292" s="97">
        <f>G290*100/2720</f>
        <v>58.659926470588232</v>
      </c>
      <c r="H292" s="46"/>
      <c r="I292" s="46"/>
    </row>
    <row r="293" spans="2:9">
      <c r="B293" s="46"/>
      <c r="C293" s="46"/>
      <c r="D293" s="46"/>
      <c r="E293" s="46"/>
      <c r="F293" s="46"/>
      <c r="G293" s="46"/>
      <c r="H293" s="46"/>
      <c r="I293" s="46"/>
    </row>
  </sheetData>
  <mergeCells count="141">
    <mergeCell ref="B260:B261"/>
    <mergeCell ref="I246:I247"/>
    <mergeCell ref="D248:D249"/>
    <mergeCell ref="E248:E249"/>
    <mergeCell ref="F248:F249"/>
    <mergeCell ref="G248:G249"/>
    <mergeCell ref="H248:H249"/>
    <mergeCell ref="I248:I249"/>
    <mergeCell ref="B238:B239"/>
    <mergeCell ref="B246:B247"/>
    <mergeCell ref="C246:C247"/>
    <mergeCell ref="D246:D247"/>
    <mergeCell ref="E246:G246"/>
    <mergeCell ref="H246:H247"/>
    <mergeCell ref="I198:I199"/>
    <mergeCell ref="B189:B191"/>
    <mergeCell ref="B198:B199"/>
    <mergeCell ref="C198:C199"/>
    <mergeCell ref="D198:D199"/>
    <mergeCell ref="E198:G198"/>
    <mergeCell ref="H198:H199"/>
    <mergeCell ref="D224:D225"/>
    <mergeCell ref="E224:E225"/>
    <mergeCell ref="F224:F225"/>
    <mergeCell ref="G224:G225"/>
    <mergeCell ref="H224:H225"/>
    <mergeCell ref="I224:I225"/>
    <mergeCell ref="B222:B223"/>
    <mergeCell ref="C222:C223"/>
    <mergeCell ref="D222:D223"/>
    <mergeCell ref="E222:G222"/>
    <mergeCell ref="H222:H223"/>
    <mergeCell ref="I222:I223"/>
    <mergeCell ref="I153:I154"/>
    <mergeCell ref="B146:B147"/>
    <mergeCell ref="B153:B154"/>
    <mergeCell ref="C153:C154"/>
    <mergeCell ref="D153:D154"/>
    <mergeCell ref="E153:G153"/>
    <mergeCell ref="H153:H154"/>
    <mergeCell ref="I174:I175"/>
    <mergeCell ref="B167:B168"/>
    <mergeCell ref="B174:B175"/>
    <mergeCell ref="C174:C175"/>
    <mergeCell ref="D174:D175"/>
    <mergeCell ref="E174:G174"/>
    <mergeCell ref="H174:H175"/>
    <mergeCell ref="I132:I133"/>
    <mergeCell ref="D134:D135"/>
    <mergeCell ref="E134:E135"/>
    <mergeCell ref="F134:F135"/>
    <mergeCell ref="G134:G135"/>
    <mergeCell ref="H134:H135"/>
    <mergeCell ref="I134:I135"/>
    <mergeCell ref="B125:B126"/>
    <mergeCell ref="B132:B133"/>
    <mergeCell ref="C132:C133"/>
    <mergeCell ref="D132:D133"/>
    <mergeCell ref="E132:G132"/>
    <mergeCell ref="H132:H133"/>
    <mergeCell ref="H110:H111"/>
    <mergeCell ref="I110:I111"/>
    <mergeCell ref="D112:D113"/>
    <mergeCell ref="E112:E113"/>
    <mergeCell ref="F112:F113"/>
    <mergeCell ref="G112:G113"/>
    <mergeCell ref="H112:H113"/>
    <mergeCell ref="I112:I113"/>
    <mergeCell ref="B94:B96"/>
    <mergeCell ref="B101:B104"/>
    <mergeCell ref="B110:B111"/>
    <mergeCell ref="C110:C111"/>
    <mergeCell ref="D110:D111"/>
    <mergeCell ref="E110:G110"/>
    <mergeCell ref="I88:I89"/>
    <mergeCell ref="D90:D91"/>
    <mergeCell ref="E90:E91"/>
    <mergeCell ref="F90:F91"/>
    <mergeCell ref="G90:G91"/>
    <mergeCell ref="H90:H91"/>
    <mergeCell ref="I90:I91"/>
    <mergeCell ref="B80:B82"/>
    <mergeCell ref="B88:B89"/>
    <mergeCell ref="C88:C89"/>
    <mergeCell ref="D88:D89"/>
    <mergeCell ref="E88:G88"/>
    <mergeCell ref="H88:H89"/>
    <mergeCell ref="B29:B32"/>
    <mergeCell ref="B38:B40"/>
    <mergeCell ref="B46:B47"/>
    <mergeCell ref="C46:C47"/>
    <mergeCell ref="D46:D47"/>
    <mergeCell ref="E46:G46"/>
    <mergeCell ref="I67:I68"/>
    <mergeCell ref="D69:D70"/>
    <mergeCell ref="E69:E70"/>
    <mergeCell ref="F69:F70"/>
    <mergeCell ref="G69:G70"/>
    <mergeCell ref="H69:H70"/>
    <mergeCell ref="I69:I70"/>
    <mergeCell ref="B59:B61"/>
    <mergeCell ref="B67:B68"/>
    <mergeCell ref="C67:C68"/>
    <mergeCell ref="D67:D68"/>
    <mergeCell ref="E67:G67"/>
    <mergeCell ref="H67:H68"/>
    <mergeCell ref="C24:C25"/>
    <mergeCell ref="D24:D25"/>
    <mergeCell ref="E24:G24"/>
    <mergeCell ref="H46:H47"/>
    <mergeCell ref="I46:I47"/>
    <mergeCell ref="D48:D49"/>
    <mergeCell ref="E48:E49"/>
    <mergeCell ref="F48:F49"/>
    <mergeCell ref="G48:G49"/>
    <mergeCell ref="H48:H49"/>
    <mergeCell ref="I48:I49"/>
    <mergeCell ref="B266:G266"/>
    <mergeCell ref="D5:D6"/>
    <mergeCell ref="E5:E6"/>
    <mergeCell ref="F5:F6"/>
    <mergeCell ref="G5:G6"/>
    <mergeCell ref="H5:H6"/>
    <mergeCell ref="I5:I6"/>
    <mergeCell ref="B3:B4"/>
    <mergeCell ref="C3:C4"/>
    <mergeCell ref="D3:D4"/>
    <mergeCell ref="E3:G3"/>
    <mergeCell ref="H3:H4"/>
    <mergeCell ref="I3:I4"/>
    <mergeCell ref="H24:H25"/>
    <mergeCell ref="I24:I25"/>
    <mergeCell ref="D26:D27"/>
    <mergeCell ref="E26:E27"/>
    <mergeCell ref="F26:F27"/>
    <mergeCell ref="G26:G27"/>
    <mergeCell ref="H26:H27"/>
    <mergeCell ref="I26:I27"/>
    <mergeCell ref="B9:B11"/>
    <mergeCell ref="B16:B18"/>
    <mergeCell ref="B24:B25"/>
  </mergeCells>
  <pageMargins left="0" right="0" top="0.74803149606299213" bottom="0.74803149606299213" header="0.31496062992125984" footer="0.31496062992125984"/>
  <pageSetup paperSize="9" scale="1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7-11 лет</vt:lpstr>
      <vt:lpstr>МЕНЮ 12 лет и старше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2023-03-15T14:09:17Z</dcterms:modified>
</cp:coreProperties>
</file>